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bouhib\Downloads\"/>
    </mc:Choice>
  </mc:AlternateContent>
  <xr:revisionPtr revIDLastSave="0" documentId="8_{1E407EC7-8D04-44D9-995E-B37AC3846CC0}" xr6:coauthVersionLast="36" xr6:coauthVersionMax="36" xr10:uidLastSave="{00000000-0000-0000-0000-000000000000}"/>
  <bookViews>
    <workbookView xWindow="0" yWindow="0" windowWidth="28800" windowHeight="12225" activeTab="1" xr2:uid="{00000000-000D-0000-FFFF-FFFF00000000}"/>
  </bookViews>
  <sheets>
    <sheet name="Notice" sheetId="1" r:id="rId1"/>
    <sheet name="Semestre Impair" sheetId="2" r:id="rId2"/>
    <sheet name="Semestre Pair" sheetId="3" r:id="rId3"/>
    <sheet name="Total" sheetId="4" r:id="rId4"/>
    <sheet name="Liste Déroulante" sheetId="5" state="hidden" r:id="rId5"/>
  </sheets>
  <definedNames>
    <definedName name="_xlnm.Print_Area" localSheetId="1">'Semestre Impair'!$A$1:$Y$29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ET_WF"/>
      </xcalcf:calcFeatures>
    </ext>
  </extLst>
</workbook>
</file>

<file path=xl/calcChain.xml><?xml version="1.0" encoding="utf-8"?>
<calcChain xmlns="http://schemas.openxmlformats.org/spreadsheetml/2006/main">
  <c r="H19" i="3" l="1"/>
  <c r="H30" i="3"/>
  <c r="E30" i="3"/>
  <c r="C30" i="3" l="1"/>
  <c r="G30" i="3"/>
  <c r="H31" i="3"/>
  <c r="X27" i="3"/>
  <c r="U27" i="3"/>
  <c r="T27" i="3"/>
  <c r="S27" i="3"/>
  <c r="R27" i="3"/>
  <c r="H27" i="3"/>
  <c r="H26" i="3" s="1"/>
  <c r="J26" i="3"/>
  <c r="I26" i="3"/>
  <c r="G26" i="3"/>
  <c r="C26" i="3"/>
  <c r="J30" i="3"/>
  <c r="K19" i="3" s="1"/>
  <c r="I30" i="3"/>
  <c r="I22" i="3"/>
  <c r="H19" i="2"/>
  <c r="K19" i="2"/>
  <c r="Y27" i="3" l="1"/>
  <c r="Y26" i="3" s="1"/>
  <c r="I30" i="2"/>
  <c r="H28" i="2"/>
  <c r="X23" i="2"/>
  <c r="U23" i="2"/>
  <c r="T23" i="2"/>
  <c r="S23" i="2"/>
  <c r="R23" i="2"/>
  <c r="H23" i="2"/>
  <c r="H27" i="2"/>
  <c r="C30" i="2"/>
  <c r="E30" i="2"/>
  <c r="G30" i="2"/>
  <c r="J30" i="2"/>
  <c r="H31" i="2"/>
  <c r="R31" i="2"/>
  <c r="S31" i="2"/>
  <c r="U31" i="2"/>
  <c r="V31" i="2"/>
  <c r="X31" i="2"/>
  <c r="H32" i="2"/>
  <c r="R32" i="2"/>
  <c r="S32" i="2"/>
  <c r="U32" i="2"/>
  <c r="V32" i="2"/>
  <c r="X32" i="2"/>
  <c r="H33" i="2"/>
  <c r="R33" i="2"/>
  <c r="S33" i="2"/>
  <c r="T33" i="2"/>
  <c r="U33" i="2"/>
  <c r="X33" i="2"/>
  <c r="B7" i="4"/>
  <c r="B6" i="4"/>
  <c r="B5" i="4"/>
  <c r="B4" i="4"/>
  <c r="B3" i="4"/>
  <c r="B2" i="4"/>
  <c r="X35" i="3"/>
  <c r="Y35" i="3" s="1"/>
  <c r="X34" i="3"/>
  <c r="Y34" i="3" s="1"/>
  <c r="X33" i="3"/>
  <c r="Y33" i="3" s="1"/>
  <c r="X32" i="3"/>
  <c r="U32" i="3"/>
  <c r="S32" i="3"/>
  <c r="R32" i="3"/>
  <c r="H32" i="3"/>
  <c r="X31" i="3"/>
  <c r="U31" i="3"/>
  <c r="T31" i="3"/>
  <c r="S31" i="3"/>
  <c r="R31" i="3"/>
  <c r="X29" i="3"/>
  <c r="U29" i="3"/>
  <c r="T29" i="3"/>
  <c r="S29" i="3"/>
  <c r="R29" i="3"/>
  <c r="H29" i="3"/>
  <c r="H28" i="3" s="1"/>
  <c r="J28" i="3"/>
  <c r="I28" i="3"/>
  <c r="G28" i="3"/>
  <c r="X25" i="3"/>
  <c r="U25" i="3"/>
  <c r="T25" i="3"/>
  <c r="S25" i="3"/>
  <c r="R25" i="3"/>
  <c r="H25" i="3"/>
  <c r="X24" i="3"/>
  <c r="V24" i="3"/>
  <c r="U24" i="3"/>
  <c r="S24" i="3"/>
  <c r="R24" i="3"/>
  <c r="H24" i="3"/>
  <c r="X23" i="3"/>
  <c r="V23" i="3"/>
  <c r="U23" i="3"/>
  <c r="S23" i="3"/>
  <c r="R23" i="3"/>
  <c r="H23" i="3"/>
  <c r="J22" i="3"/>
  <c r="G22" i="3"/>
  <c r="E22" i="3"/>
  <c r="C22" i="3"/>
  <c r="B8" i="3"/>
  <c r="B6" i="3"/>
  <c r="B5" i="3"/>
  <c r="B4" i="3"/>
  <c r="B3" i="3"/>
  <c r="B2" i="3"/>
  <c r="X29" i="2"/>
  <c r="V29" i="2"/>
  <c r="U29" i="2"/>
  <c r="T29" i="2"/>
  <c r="S29" i="2"/>
  <c r="R29" i="2"/>
  <c r="H29" i="2"/>
  <c r="X26" i="2"/>
  <c r="U26" i="2"/>
  <c r="T26" i="2"/>
  <c r="S26" i="2"/>
  <c r="R26" i="2"/>
  <c r="H26" i="2"/>
  <c r="J25" i="2"/>
  <c r="I25" i="2"/>
  <c r="G25" i="2"/>
  <c r="E25" i="2"/>
  <c r="C25" i="2"/>
  <c r="X24" i="2"/>
  <c r="U24" i="2"/>
  <c r="T24" i="2"/>
  <c r="S24" i="2"/>
  <c r="R24" i="2"/>
  <c r="H24" i="2"/>
  <c r="J22" i="2"/>
  <c r="I22" i="2"/>
  <c r="G22" i="2"/>
  <c r="C22" i="2"/>
  <c r="H22" i="3" l="1"/>
  <c r="Y23" i="3"/>
  <c r="Y24" i="3"/>
  <c r="Y32" i="3"/>
  <c r="Y31" i="3"/>
  <c r="Y25" i="3"/>
  <c r="Y29" i="3"/>
  <c r="Y28" i="3" s="1"/>
  <c r="Y33" i="2"/>
  <c r="Y23" i="2"/>
  <c r="Y32" i="2"/>
  <c r="Y31" i="2"/>
  <c r="H30" i="2"/>
  <c r="H25" i="2"/>
  <c r="Y26" i="2"/>
  <c r="H22" i="2"/>
  <c r="B12" i="4" s="1"/>
  <c r="Y24" i="2"/>
  <c r="Y29" i="2"/>
  <c r="Y22" i="3" l="1"/>
  <c r="Y30" i="3"/>
  <c r="Y30" i="2"/>
  <c r="Y22" i="2"/>
  <c r="Y25" i="2"/>
  <c r="Y19" i="2" l="1"/>
  <c r="B13" i="4" s="1"/>
  <c r="Y19" i="3"/>
  <c r="C13" i="4" s="1"/>
  <c r="D13" i="4" l="1"/>
  <c r="C12" i="4" l="1"/>
  <c r="D1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22" authorId="0" shapeId="0" xr:uid="{00000000-0006-0000-0100-000001000000}">
      <text>
        <r>
          <rPr>
            <sz val="9"/>
            <rFont val="Tahoma"/>
            <family val="2"/>
          </rPr>
          <t>Attention à modifier si choix d’uce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H22" authorId="0" shapeId="0" xr:uid="{00000000-0006-0000-0200-000001000000}">
      <text>
        <r>
          <rPr>
            <sz val="9"/>
            <rFont val="Tahoma"/>
            <family val="2"/>
          </rPr>
          <t>Attention à modifier si choix d’uce</t>
        </r>
      </text>
    </comment>
  </commentList>
</comments>
</file>

<file path=xl/sharedStrings.xml><?xml version="1.0" encoding="utf-8"?>
<sst xmlns="http://schemas.openxmlformats.org/spreadsheetml/2006/main" count="382" uniqueCount="293">
  <si>
    <t>Notice pour Maquette Offre de formation 2024-2028 :</t>
  </si>
  <si>
    <t>1ére étape :</t>
  </si>
  <si>
    <t>Commencer par renseigner l’onglet semestre impair.</t>
  </si>
  <si>
    <t>renseigner les éléments concernant votre maquette</t>
  </si>
  <si>
    <t>La mention est à choisir dans le menu déroulant =&gt; correspond à ce qui a été transmis pour la nouvelle offre d’accréditation.</t>
  </si>
  <si>
    <t xml:space="preserve">Le parcours type est une zone libre à renseigner : apparaît sur les diplômes nationaux (article 7 de l’arrêté du 22 janvier 2014). Dans le cas ou une formation regroupe plusieurs parcours-types, un code diplôme est crée dans le SI pour chaque parcours-type de la mention et dans lequel l’étudiant s’inscrit administrativement . </t>
  </si>
  <si>
    <t>Le libelle de la formation correspond au nom de l’année de formation (L1 SVT).</t>
  </si>
  <si>
    <t>Le parcours pédagogique est une zone libre à renseigner : n'apparaît pas sur les diplômes nationaux. Dans le cas où une formation regroupe plusieurs parcours pédagogiques, un code diplôme unique est crée afin de regrouper tous les parcours pédagogiques de la mention. C’est dans ce code diplôme unique que l’étudiant effectue son inscription administrative. Lors de son inscription pédagogique, il a le choix de s'inscrire dans le parcours pédagogique souhaité (ou sous réserve de l'avis du responsable de la formation).</t>
  </si>
  <si>
    <t>Le niveau est à choisir dans la liste déroulante.</t>
  </si>
  <si>
    <t>Le responsable est une zone libre à renseigner.</t>
  </si>
  <si>
    <t>2éme étape :</t>
  </si>
  <si>
    <t>Renseigner le nom des UE en écrasant UCE1, UCE2, etc.</t>
  </si>
  <si>
    <t>Renseigner « ou » dans la colonne (et/ou) si des UE sont au choix</t>
  </si>
  <si>
    <t>Renseigner le nombre d’heures en fonction du type d’intervention (CM/TDI/TDII/TDIII/TP) selon les règles précisées dans l’onglet.</t>
  </si>
  <si>
    <t>Le volume horaire par ÉCUE se calcule automatiquement.</t>
  </si>
  <si>
    <t xml:space="preserve">Le volume horaire par UE peut être modifié si des choix entre plusieurs ÉCUE sont possibles. </t>
  </si>
  <si>
    <t>Renseigner les coefficients.</t>
  </si>
  <si>
    <t>Renseigner les crédits. La somme des crédits doit être de 30 ECTS.</t>
  </si>
  <si>
    <t>Renseigner la section CNU à laquelle l’enseignement pourrait être rattaché. Vous pouvez en renseigner plusieurs.</t>
  </si>
  <si>
    <t xml:space="preserve">Renseigner les effectifs des étudiants inscrits à cette UE dans cette formation. </t>
  </si>
  <si>
    <t xml:space="preserve">Si votre UE est mutualisée avec une autre formation, merci de renseigner le nom de la formation précisément (L1 xx parcours x semestre 1) de celle-ci </t>
  </si>
  <si>
    <t>Saisir les effectifs totaux qui suivront cette formation (y compris les étudiants des autres formations si il y a une mutualisation).</t>
  </si>
  <si>
    <t>Pour les ÉCUE mutualisées, nous vous conseillons de vous rapprocher du responsable de l’autre formation pour que l’UE ait le même intitulé de formation, le même volume horaire, le même nombre de crédit sinon elles ne seront pas mutualisables dans Neige.</t>
  </si>
  <si>
    <t>Les coefficients de répartition des ues mutualisées et les Hetds se calculent automatiquement à partir des effectifs.</t>
  </si>
  <si>
    <t>Maquette Offre de formation 2024-2028 :</t>
  </si>
  <si>
    <t>Mention</t>
  </si>
  <si>
    <t>INFORMATIQUE</t>
  </si>
  <si>
    <t>A CHOISIR DS LISTE DEROULANTE</t>
  </si>
  <si>
    <t>Parcours-Type</t>
  </si>
  <si>
    <t>L3</t>
  </si>
  <si>
    <t>Libellé Formation</t>
  </si>
  <si>
    <t>Mention Informatique</t>
  </si>
  <si>
    <t>Parcours-Pédagogique</t>
  </si>
  <si>
    <t>Niveau</t>
  </si>
  <si>
    <t>Semestre</t>
  </si>
  <si>
    <t>Impair</t>
  </si>
  <si>
    <t>Responsable</t>
  </si>
  <si>
    <t>Rappel des seuils définis lors des CFVUs du 15/05/2014 et du 25/05/2023 :</t>
  </si>
  <si>
    <t>- TDI = TD Classique = seuil maximal 45 étudiants par groupe</t>
  </si>
  <si>
    <t>- TDII = TD à forte interaction contrainte logistique/sécurité = seuil maximal 25 étudiants par groupe</t>
  </si>
  <si>
    <t>- TDIII = TD LANSAD = seuil maximal 40 étudiants par groupe</t>
  </si>
  <si>
    <t>- TP = TP Sciences = seuil maximal 20 étudiants par groupe</t>
  </si>
  <si>
    <t>Remarque :</t>
  </si>
  <si>
    <t>Libellé ou Formule de calcul non modifiable</t>
  </si>
  <si>
    <t>Formule de calcul modifiable</t>
  </si>
  <si>
    <t>Volume Horaire total Etudiants pour le semestre 1 (Classique)</t>
  </si>
  <si>
    <t>ECTS (Classique)</t>
  </si>
  <si>
    <t>Volume HETD pour le semestre 1 (Classique)</t>
  </si>
  <si>
    <t>Seuils</t>
  </si>
  <si>
    <t>Enseignements et Unités d'enseignements</t>
  </si>
  <si>
    <t>Et/Ou</t>
  </si>
  <si>
    <t>CM</t>
  </si>
  <si>
    <t>TD  I</t>
  </si>
  <si>
    <t>TD  II</t>
  </si>
  <si>
    <t>TD III</t>
  </si>
  <si>
    <t>TP</t>
  </si>
  <si>
    <t>Vol.horaire total</t>
  </si>
  <si>
    <t>Coeff.</t>
  </si>
  <si>
    <t>Crédits (30 ects au total)</t>
  </si>
  <si>
    <t>Discipline - Section CNU 1</t>
  </si>
  <si>
    <t>Discipline - Section CNU 2</t>
  </si>
  <si>
    <t>Discipline - Section CNU 3</t>
  </si>
  <si>
    <t xml:space="preserve">Effectif Prévisionnel des étudiants inscrits à cette ue et à cette formation </t>
  </si>
  <si>
    <r>
      <rPr>
        <sz val="7"/>
        <rFont val="Arial"/>
        <family val="2"/>
      </rPr>
      <t xml:space="preserve"> Mutualisation </t>
    </r>
    <r>
      <rPr>
        <b/>
        <sz val="7"/>
        <color rgb="FFCE181E"/>
        <rFont val="Arial"/>
        <family val="2"/>
      </rPr>
      <t>AVEC</t>
    </r>
    <r>
      <rPr>
        <sz val="7"/>
        <rFont val="Arial"/>
        <family val="2"/>
      </rPr>
      <t xml:space="preserve"> (formation et niveau)</t>
    </r>
  </si>
  <si>
    <t>Saisir l’effectif prévisionnel total y compris les étudiants provenant des autres formations</t>
  </si>
  <si>
    <t>Nb gr. CM</t>
  </si>
  <si>
    <t>Nb gr. TD I</t>
  </si>
  <si>
    <t>Nb gr. TD II</t>
  </si>
  <si>
    <t>Nb gr. TP</t>
  </si>
  <si>
    <t xml:space="preserve">Coefficient Mutualisation </t>
  </si>
  <si>
    <t>Heures HETD</t>
  </si>
  <si>
    <t>UE Administrer des réseaux et des systèmes informatiques</t>
  </si>
  <si>
    <t>et</t>
  </si>
  <si>
    <t>UE Concevoir et développer une application informatique</t>
  </si>
  <si>
    <t>UCE Modélisation Objet UML</t>
  </si>
  <si>
    <t>UCE Architectures Web</t>
  </si>
  <si>
    <t>AMS Concevoir et développer une application web</t>
  </si>
  <si>
    <t>UCE Expression</t>
  </si>
  <si>
    <t>UCE Anglais</t>
  </si>
  <si>
    <t>ou</t>
  </si>
  <si>
    <t>AMS Projet d'entreprise 1</t>
  </si>
  <si>
    <t>Pair</t>
  </si>
  <si>
    <t>Rappel des seuils votés en CFVU du 15/05/2014 :</t>
  </si>
  <si>
    <t>UCE Système d'information d'entreprises</t>
  </si>
  <si>
    <t>UCE Application mobiles et ergonomie</t>
  </si>
  <si>
    <t xml:space="preserve">Maquette Offre de formation 2024-2028 </t>
  </si>
  <si>
    <t>Parcours</t>
  </si>
  <si>
    <t>Semestre 1</t>
  </si>
  <si>
    <t>Semestre 2</t>
  </si>
  <si>
    <t>Total</t>
  </si>
  <si>
    <t>et/ou</t>
  </si>
  <si>
    <t>Discipline</t>
  </si>
  <si>
    <t>01 - CNU</t>
  </si>
  <si>
    <t>01-Droit privé et sciences criminelles</t>
  </si>
  <si>
    <t>Droit, économie et gestion</t>
  </si>
  <si>
    <t>L1</t>
  </si>
  <si>
    <t>02 - CNU</t>
  </si>
  <si>
    <t>02-Droit public</t>
  </si>
  <si>
    <t>L2</t>
  </si>
  <si>
    <t>03 - CNU</t>
  </si>
  <si>
    <t>03-Histoire du droit et des institutions</t>
  </si>
  <si>
    <t>04 - CNU</t>
  </si>
  <si>
    <t>04-Science politique</t>
  </si>
  <si>
    <t>M1</t>
  </si>
  <si>
    <t>05 - CNU</t>
  </si>
  <si>
    <t>05-Sciences économiques</t>
  </si>
  <si>
    <t>M2</t>
  </si>
  <si>
    <t>06 - CNU</t>
  </si>
  <si>
    <t>06-Sciences de gestion et du management</t>
  </si>
  <si>
    <t>BUT1</t>
  </si>
  <si>
    <t>07 - CNU</t>
  </si>
  <si>
    <t>07-Sciences du langage</t>
  </si>
  <si>
    <t>Lettres et sciences humaines</t>
  </si>
  <si>
    <t>BUT2</t>
  </si>
  <si>
    <t>08 - CNU</t>
  </si>
  <si>
    <t>08-Langues et littératures anciennes</t>
  </si>
  <si>
    <t>BUT3</t>
  </si>
  <si>
    <t>09 - CNU</t>
  </si>
  <si>
    <t>09-Langue et littérature française</t>
  </si>
  <si>
    <t>LPRO</t>
  </si>
  <si>
    <t>10 - CNU</t>
  </si>
  <si>
    <t>10-Littératures comparées</t>
  </si>
  <si>
    <t>DU</t>
  </si>
  <si>
    <t>11 - CNU</t>
  </si>
  <si>
    <t>11-Études anglophones</t>
  </si>
  <si>
    <t>FC</t>
  </si>
  <si>
    <t>12 - CNU</t>
  </si>
  <si>
    <t>12-Études germaniques et scandinaves</t>
  </si>
  <si>
    <t>DUHOM</t>
  </si>
  <si>
    <t>13 - CNU</t>
  </si>
  <si>
    <t>13-Études slaves et baltes</t>
  </si>
  <si>
    <t>DAEU</t>
  </si>
  <si>
    <t>14 - CNU</t>
  </si>
  <si>
    <t>14-Études romanes</t>
  </si>
  <si>
    <t>CAPA</t>
  </si>
  <si>
    <t>15 - CNU</t>
  </si>
  <si>
    <t>15-Langues, littératures et cultures africaines, asiatiques et d'autres aires linguistiques</t>
  </si>
  <si>
    <t>Divers</t>
  </si>
  <si>
    <t>16 - CNU</t>
  </si>
  <si>
    <t>16-Psychologie et ergonomie</t>
  </si>
  <si>
    <t>17 - CNU</t>
  </si>
  <si>
    <t>17-Philosophie</t>
  </si>
  <si>
    <t>Mention nouveau contrat</t>
  </si>
  <si>
    <t>18 - CNU</t>
  </si>
  <si>
    <t>18-Architecture (ses théories et ses pratiques), arts appliqués, arts plastiques, arts du spectacle, épistémologie des enseignements artistiques, esthétique, musicologie, musique, sciences de l'art</t>
  </si>
  <si>
    <t>ADMINISTRATION ECONOMIQUE ET SOCIALE</t>
  </si>
  <si>
    <t>19 - CNU</t>
  </si>
  <si>
    <t>19-Sociologie, démographie</t>
  </si>
  <si>
    <t>AGRONOMIE</t>
  </si>
  <si>
    <t>20 - CNU</t>
  </si>
  <si>
    <t>20-Ethnologie, préhistoire, anthropologie biologique</t>
  </si>
  <si>
    <t>ASSURANCE, BANQUE, FINANCE : CHARGE DE CLIENTELE</t>
  </si>
  <si>
    <t>21 - CNU</t>
  </si>
  <si>
    <t>21-Histoire, civilisations, archéologie et art des mondes anciens et médiévaux</t>
  </si>
  <si>
    <t>CHIMIE</t>
  </si>
  <si>
    <t>22 - CNU</t>
  </si>
  <si>
    <t>22-Histoire et civilisations : histoire des mondes modernes, histoire du monde contemporain ; de l'art ; de la musique</t>
  </si>
  <si>
    <t>CHIMIE PHYSIQUE ET ANALYTIQUE</t>
  </si>
  <si>
    <t>23 - CNU</t>
  </si>
  <si>
    <t>23-Géographie physique, humaine, économique et régionale</t>
  </si>
  <si>
    <t>CULTURE ET COMMUNICATION</t>
  </si>
  <si>
    <t>24 - CNU</t>
  </si>
  <si>
    <t>24-Aménagement de l'espace, urbanisme</t>
  </si>
  <si>
    <t>DROIT</t>
  </si>
  <si>
    <t>25 - CNU</t>
  </si>
  <si>
    <t>25-Mathématiques</t>
  </si>
  <si>
    <t>Sciences</t>
  </si>
  <si>
    <t>DROIT DU NUMÉRIQUE</t>
  </si>
  <si>
    <t>26 - CNU</t>
  </si>
  <si>
    <t>26-Mathématiques appliquées et applications des mathématiques</t>
  </si>
  <si>
    <t>ETUDES CULTURELLES</t>
  </si>
  <si>
    <t>27 - CNU</t>
  </si>
  <si>
    <t>27-Informatique</t>
  </si>
  <si>
    <t>FRANÇAIS LANGUE ETRANGERE</t>
  </si>
  <si>
    <t>28 - CNU</t>
  </si>
  <si>
    <t>28-Milieux denses et matériaux</t>
  </si>
  <si>
    <t>GENIE BIOLOGIQUE</t>
  </si>
  <si>
    <t>29 - CNU</t>
  </si>
  <si>
    <t>29-Constituants élémentaires</t>
  </si>
  <si>
    <t>GEOGRAPHIE ET AMENAGEMENT</t>
  </si>
  <si>
    <t>30 - CNU</t>
  </si>
  <si>
    <t>30-Milieux dilués et optique</t>
  </si>
  <si>
    <t>GEOGRAPHIE, AMENAGEMENT, ENVIRONNEMENT ET DEVELOPPEMENT</t>
  </si>
  <si>
    <t>31 - CNU</t>
  </si>
  <si>
    <t>31-Chimie théorique, physique, analytique</t>
  </si>
  <si>
    <t>HISTOIRE</t>
  </si>
  <si>
    <t>32 - CNU</t>
  </si>
  <si>
    <t>32-Chimie organique, minérale, industrielle</t>
  </si>
  <si>
    <t>INFORMATION-COMMUNICATION</t>
  </si>
  <si>
    <t>33 - CNU</t>
  </si>
  <si>
    <t>33-Chimie des matériaux</t>
  </si>
  <si>
    <t>34 - CNU</t>
  </si>
  <si>
    <t>34-Astronomie, astrophysique</t>
  </si>
  <si>
    <t>LANGUES ETRANGERES APPLIQUEES</t>
  </si>
  <si>
    <t>35 - CNU</t>
  </si>
  <si>
    <t>35-Structure et évolution de la terre et des autres planètes</t>
  </si>
  <si>
    <t>LANGUES, LITTERATURES ET CIVILISATIONS ETRANGERES ET REGIONALES</t>
  </si>
  <si>
    <t>36 - CNU</t>
  </si>
  <si>
    <t>36-Terre solide : géodynamique des enveloppes supérieure, paléobiosphère</t>
  </si>
  <si>
    <t>LETTRES</t>
  </si>
  <si>
    <t>37 - CNU</t>
  </si>
  <si>
    <t>37-Météorologie, océanographie physique et physique de l'environnement</t>
  </si>
  <si>
    <t>MANAGEMENT DES PME-PMI</t>
  </si>
  <si>
    <t>60 - CNU</t>
  </si>
  <si>
    <t>60-Mécanique, génie mécanique, génie civil</t>
  </si>
  <si>
    <t>MANAGEMENT ET GESTION DES ORGANISATIONS</t>
  </si>
  <si>
    <t>61 - CNU</t>
  </si>
  <si>
    <t>61-Génie informatique, automatique et traitement du signal</t>
  </si>
  <si>
    <t>MATHEMATIQUES</t>
  </si>
  <si>
    <t>62 - CNU</t>
  </si>
  <si>
    <t>62-Energétique, génie des procédés</t>
  </si>
  <si>
    <t>MATHÉMATIQUES ET APPLICATIONS</t>
  </si>
  <si>
    <t>63 - CNU</t>
  </si>
  <si>
    <t>63-Génie électrique, électronique, photonique et systèmes</t>
  </si>
  <si>
    <t>METIERS DE L'ELECTRONIQUE : COMMUNICATION, SYSTEMES EMBARQUES</t>
  </si>
  <si>
    <t>64 - CNU</t>
  </si>
  <si>
    <t>64-Biochimie et biologie moléculaire</t>
  </si>
  <si>
    <t>METIERS DE LA GRH : FORMATION, COMPETENCES ET EMPLOI</t>
  </si>
  <si>
    <t>65 - CNU</t>
  </si>
  <si>
    <t>65-Biologie cellulaire</t>
  </si>
  <si>
    <t>METIERS DE LA PROTECTION ET DE LA GESTION DE L'ENVIRONNEMENT</t>
  </si>
  <si>
    <t>66 - CNU</t>
  </si>
  <si>
    <t>66-Physiologie</t>
  </si>
  <si>
    <t>ORGANISATION ET GESTION DES ETABLISSEMENTS HOTELIERS ET DE RESTAURATION</t>
  </si>
  <si>
    <t>67 - CNU</t>
  </si>
  <si>
    <t>67-Biologie des populations et écologie</t>
  </si>
  <si>
    <t>PACKAGING, EMBALLAGE ET CONDITIONNEMENT</t>
  </si>
  <si>
    <t>68 - CNU</t>
  </si>
  <si>
    <t>68-Biologie des organismes</t>
  </si>
  <si>
    <t>PHYSIQUE</t>
  </si>
  <si>
    <t>69 - CNU</t>
  </si>
  <si>
    <t>69-Neurosciences</t>
  </si>
  <si>
    <t>PHYSIQUE FONDAMENTALE ET APPLICATIONS</t>
  </si>
  <si>
    <t>70 - CNU</t>
  </si>
  <si>
    <t>70-Sciences de l'éducation et de la formation</t>
  </si>
  <si>
    <t>Pluridisciplinaire</t>
  </si>
  <si>
    <t>POLITIQUES PUBLIQUES</t>
  </si>
  <si>
    <t>71 - CNU</t>
  </si>
  <si>
    <t>71-Sciences de l'information et de la communication</t>
  </si>
  <si>
    <t>QUALITE, HYGIENE, SECURITE, SANTE, ENVIRONNEMENT</t>
  </si>
  <si>
    <t>72 - CNU</t>
  </si>
  <si>
    <t>72-Epistémologie, histoire des sciences et des techniques</t>
  </si>
  <si>
    <t>SCIENCE DES DONNÉES</t>
  </si>
  <si>
    <t>73 - CNU</t>
  </si>
  <si>
    <t>73-Cultures et langues régionales</t>
  </si>
  <si>
    <t>SCIENCE POLITIQUE</t>
  </si>
  <si>
    <t>74 - CNU</t>
  </si>
  <si>
    <t>74-Sciences et techniques des activités physiques et sportives</t>
  </si>
  <si>
    <t>SCIENCES DE LA VIE ET DE LA TERRE</t>
  </si>
  <si>
    <t>76 - CNU</t>
  </si>
  <si>
    <t>76-Théologie catholique</t>
  </si>
  <si>
    <t>Théologie</t>
  </si>
  <si>
    <t>SCIENCES ET TECHNOLOGIE DE L'AGRICULTURE, DE L'ALIMENTATION ET DE L'ENVIRONNEMENT</t>
  </si>
  <si>
    <t>77 - CNU</t>
  </si>
  <si>
    <t>77-Théologie protestante</t>
  </si>
  <si>
    <t>SECURITE DES BIENS ET DES PERSONNES</t>
  </si>
  <si>
    <t>85 - CNU</t>
  </si>
  <si>
    <t>85-Personnels enseignants-chercheurs de pharmacie en sciences physico-chimiques et ingénierie appliquée à la santé</t>
  </si>
  <si>
    <t>Sections de santé (mono-appartenants)</t>
  </si>
  <si>
    <t>Pharmacie (mono-appartenants)</t>
  </si>
  <si>
    <t>STAPS : ACTIVITE PHYSIQUE ADAPTEE ET SANTE</t>
  </si>
  <si>
    <t>86 - CNU</t>
  </si>
  <si>
    <t>86-Personnels enseignants-chercheurs de pharmacie en sciences du médicament et des autres produits de santé</t>
  </si>
  <si>
    <t>STAPS-EDUCATION ET MOTRICITE</t>
  </si>
  <si>
    <t>87 - CNU</t>
  </si>
  <si>
    <t>87-Personnels enseignants-chercheurs de pharmacie en sciences biologiques, fondamentales et cliniques</t>
  </si>
  <si>
    <t>TECHNIQUES DE COMMERCIALISATION</t>
  </si>
  <si>
    <t>91 - CNU</t>
  </si>
  <si>
    <t>91-Personnels enseignants-chercheurs des disciplines des sciences de la rééducation et de réadaptation</t>
  </si>
  <si>
    <t>Autres sections de santé (mono-appartenants)</t>
  </si>
  <si>
    <t>THEATRE</t>
  </si>
  <si>
    <t>92 - CNU</t>
  </si>
  <si>
    <t>92-Personnels enseignants-chercheurs des disciplines des sciences infirmières</t>
  </si>
  <si>
    <t>TRADUCTION ET INTERPRETATION</t>
  </si>
  <si>
    <t>Volume HETD</t>
  </si>
  <si>
    <t>Volume Horaire total Etudiants</t>
  </si>
  <si>
    <t>Alternance</t>
  </si>
  <si>
    <t>L3 Pro</t>
  </si>
  <si>
    <t>P. NOCERA</t>
  </si>
  <si>
    <t>UE Interagir en milieu professionnel</t>
  </si>
  <si>
    <t>UCE Architecture Web Avancées</t>
  </si>
  <si>
    <t>UCE Conception et qualités logicielles avancées</t>
  </si>
  <si>
    <t>UCE Base de données avancées</t>
  </si>
  <si>
    <t>AMS Gestion de projet</t>
  </si>
  <si>
    <t>UE Comprendre l'organisation professionnelle et savoir mettre en pratique un projet</t>
  </si>
  <si>
    <t>UE Conception, qualité logicielles et application mobile</t>
  </si>
  <si>
    <t>AMS Mobiles et ergonomie</t>
  </si>
  <si>
    <t>UE Projet entreprise</t>
  </si>
  <si>
    <t>UCE Projet entreprise 2</t>
  </si>
  <si>
    <t>UE Projet tutoré</t>
  </si>
  <si>
    <t>AMS Projet tutoré</t>
  </si>
  <si>
    <t>Volume HETD pour le semestre 2</t>
  </si>
  <si>
    <t>potentiellement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</si>
</sst>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ont>
    <font>
      <sz val="12"/>
      <name val="Calibri"/>
      <family val="2"/>
    </font>
    <font>
      <b/>
      <u/>
      <sz val="11"/>
      <name val="Calibri"/>
      <family val="2"/>
    </font>
    <font>
      <sz val="11"/>
      <name val="Calibri"/>
      <family val="2"/>
    </font>
    <font>
      <sz val="10"/>
      <name val="Arial"/>
      <family val="2"/>
    </font>
    <font>
      <b/>
      <u/>
      <sz val="12"/>
      <name val="Arial"/>
      <family val="2"/>
    </font>
    <font>
      <sz val="12"/>
      <name val="Arial"/>
      <family val="2"/>
    </font>
    <font>
      <sz val="12"/>
      <color rgb="FFCE181E"/>
      <name val="Arial"/>
      <family val="2"/>
    </font>
    <font>
      <i/>
      <u/>
      <sz val="10"/>
      <color indexed="63"/>
      <name val="Arial"/>
      <family val="2"/>
    </font>
    <font>
      <i/>
      <sz val="10"/>
      <color indexed="63"/>
      <name val="Arial"/>
      <family val="2"/>
    </font>
    <font>
      <i/>
      <sz val="10"/>
      <name val="Calibri"/>
      <family val="2"/>
    </font>
    <font>
      <i/>
      <sz val="12"/>
      <color indexed="63"/>
      <name val="Arial"/>
      <family val="2"/>
    </font>
    <font>
      <b/>
      <sz val="12"/>
      <color indexed="4"/>
      <name val="Arial"/>
      <family val="2"/>
    </font>
    <font>
      <b/>
      <sz val="12"/>
      <name val="Arial"/>
      <family val="2"/>
    </font>
    <font>
      <b/>
      <sz val="10"/>
      <name val="Arial"/>
      <family val="2"/>
    </font>
    <font>
      <b/>
      <sz val="7"/>
      <name val="Arial"/>
      <family val="2"/>
    </font>
    <font>
      <b/>
      <sz val="7"/>
      <color indexed="4"/>
      <name val="Arial"/>
      <family val="2"/>
    </font>
    <font>
      <sz val="6.5"/>
      <name val="Arial"/>
      <family val="2"/>
    </font>
    <font>
      <sz val="10"/>
      <name val="Calibri"/>
      <family val="2"/>
    </font>
    <font>
      <sz val="10"/>
      <color rgb="FFC3C7F9"/>
      <name val="Calibri"/>
      <family val="2"/>
    </font>
    <font>
      <sz val="11"/>
      <name val="Arial"/>
      <family val="2"/>
    </font>
    <font>
      <sz val="7"/>
      <name val="Calibri"/>
      <family val="2"/>
    </font>
    <font>
      <sz val="7"/>
      <name val="Arial"/>
      <family val="2"/>
    </font>
    <font>
      <b/>
      <sz val="12"/>
      <name val="Calibri"/>
      <family val="2"/>
    </font>
    <font>
      <i/>
      <u/>
      <sz val="11"/>
      <color indexed="63"/>
      <name val="Arial"/>
      <family val="2"/>
    </font>
    <font>
      <i/>
      <sz val="11"/>
      <color indexed="63"/>
      <name val="Arial"/>
      <family val="2"/>
    </font>
    <font>
      <i/>
      <sz val="11"/>
      <name val="Calibri"/>
      <family val="2"/>
    </font>
    <font>
      <b/>
      <u/>
      <sz val="10"/>
      <name val="Arial"/>
      <family val="2"/>
    </font>
    <font>
      <b/>
      <sz val="11"/>
      <name val="Arial"/>
      <family val="2"/>
    </font>
    <font>
      <sz val="11"/>
      <name val="Century Gothic"/>
      <family val="1"/>
    </font>
    <font>
      <b/>
      <sz val="7"/>
      <color rgb="FFCE181E"/>
      <name val="Arial"/>
      <family val="2"/>
    </font>
    <font>
      <sz val="9"/>
      <name val="Tahoma"/>
      <family val="2"/>
    </font>
    <font>
      <sz val="12"/>
      <color rgb="FFFF0000"/>
      <name val="Calibri"/>
      <family val="2"/>
    </font>
    <font>
      <sz val="7"/>
      <color rgb="FFFF0000"/>
      <name val="Arial"/>
      <family val="2"/>
    </font>
  </fonts>
  <fills count="8">
    <fill>
      <patternFill patternType="none"/>
    </fill>
    <fill>
      <patternFill patternType="gray125"/>
    </fill>
    <fill>
      <patternFill patternType="solid">
        <fgColor rgb="FFDCDCEF"/>
        <bgColor rgb="FFDDDDDD"/>
      </patternFill>
    </fill>
    <fill>
      <patternFill patternType="solid">
        <fgColor rgb="FFFFDAA2"/>
        <bgColor rgb="FFDDDDDD"/>
      </patternFill>
    </fill>
    <fill>
      <patternFill patternType="solid">
        <fgColor rgb="FFC3C7F9"/>
        <bgColor indexed="22"/>
      </patternFill>
    </fill>
    <fill>
      <patternFill patternType="solid">
        <fgColor rgb="FFDDDDDD"/>
        <bgColor rgb="FFDCDCEF"/>
      </patternFill>
    </fill>
    <fill>
      <patternFill patternType="solid">
        <fgColor indexed="44"/>
        <bgColor rgb="FFC3C7F9"/>
      </patternFill>
    </fill>
    <fill>
      <patternFill patternType="solid">
        <fgColor indexed="22"/>
        <bgColor rgb="FFC3C7F9"/>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right/>
      <top style="thin">
        <color auto="1"/>
      </top>
      <bottom style="thin">
        <color auto="1"/>
      </bottom>
      <diagonal/>
    </border>
    <border>
      <left style="hair">
        <color auto="1"/>
      </left>
      <right style="hair">
        <color auto="1"/>
      </right>
      <top style="thin">
        <color auto="1"/>
      </top>
      <bottom style="thin">
        <color auto="1"/>
      </bottom>
      <diagonal/>
    </border>
    <border>
      <left/>
      <right style="thin">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medium">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style="thin">
        <color auto="1"/>
      </top>
      <bottom style="thin">
        <color auto="1"/>
      </bottom>
      <diagonal/>
    </border>
    <border>
      <left style="thin">
        <color auto="1"/>
      </left>
      <right style="hair">
        <color indexed="30"/>
      </right>
      <top style="hair">
        <color indexed="30"/>
      </top>
      <bottom style="hair">
        <color indexed="30"/>
      </bottom>
      <diagonal/>
    </border>
    <border>
      <left style="thin">
        <color auto="1"/>
      </left>
      <right style="hair">
        <color indexed="53"/>
      </right>
      <top style="hair">
        <color indexed="53"/>
      </top>
      <bottom style="hair">
        <color indexed="53"/>
      </bottom>
      <diagonal/>
    </border>
    <border>
      <left style="medium">
        <color auto="1"/>
      </left>
      <right style="medium">
        <color auto="1"/>
      </right>
      <top style="thin">
        <color auto="1"/>
      </top>
      <bottom style="medium">
        <color auto="1"/>
      </bottom>
      <diagonal/>
    </border>
  </borders>
  <cellStyleXfs count="2">
    <xf numFmtId="0" fontId="0" fillId="0" borderId="0"/>
    <xf numFmtId="0" fontId="1" fillId="0" borderId="0"/>
  </cellStyleXfs>
  <cellXfs count="202">
    <xf numFmtId="0" fontId="0" fillId="0" borderId="0" xfId="0"/>
    <xf numFmtId="0" fontId="2" fillId="0" borderId="0" xfId="0" applyFont="1"/>
    <xf numFmtId="0" fontId="3" fillId="0" borderId="0" xfId="0" applyFont="1" applyAlignment="1">
      <alignment wrapText="1"/>
    </xf>
    <xf numFmtId="0" fontId="0" fillId="0" borderId="0" xfId="0" applyAlignment="1">
      <alignment wrapText="1"/>
    </xf>
    <xf numFmtId="0" fontId="1" fillId="0" borderId="0" xfId="1"/>
    <xf numFmtId="1" fontId="1" fillId="0" borderId="0" xfId="1" applyNumberFormat="1" applyAlignment="1">
      <alignment horizontal="right"/>
    </xf>
    <xf numFmtId="1" fontId="1" fillId="0" borderId="0" xfId="1" applyNumberFormat="1"/>
    <xf numFmtId="0" fontId="4" fillId="0" borderId="0" xfId="1" applyFont="1"/>
    <xf numFmtId="0" fontId="5" fillId="0" borderId="0" xfId="1" applyFont="1" applyAlignment="1">
      <alignment horizontal="left" vertical="center"/>
    </xf>
    <xf numFmtId="0" fontId="6" fillId="0" borderId="0" xfId="1" applyFont="1" applyAlignment="1">
      <alignment horizontal="center" vertical="center"/>
    </xf>
    <xf numFmtId="1" fontId="6" fillId="0" borderId="0" xfId="1" applyNumberFormat="1" applyFont="1" applyAlignment="1">
      <alignment horizontal="right" vertical="center"/>
    </xf>
    <xf numFmtId="0" fontId="4" fillId="0" borderId="0" xfId="1" applyFont="1" applyAlignment="1">
      <alignment horizontal="center" vertical="center"/>
    </xf>
    <xf numFmtId="1" fontId="4" fillId="0" borderId="0" xfId="1" applyNumberFormat="1" applyFont="1"/>
    <xf numFmtId="0" fontId="5" fillId="0" borderId="0" xfId="1" applyFont="1" applyAlignment="1">
      <alignment horizontal="right" vertical="center"/>
    </xf>
    <xf numFmtId="0" fontId="7" fillId="0" borderId="0" xfId="1" applyFont="1" applyAlignment="1" applyProtection="1">
      <alignment horizontal="left" vertical="center"/>
      <protection locked="0"/>
    </xf>
    <xf numFmtId="0" fontId="1" fillId="0" borderId="0" xfId="0" applyFont="1"/>
    <xf numFmtId="0" fontId="8" fillId="0" borderId="1" xfId="1" applyFont="1" applyBorder="1"/>
    <xf numFmtId="0" fontId="6" fillId="0" borderId="2" xfId="1" applyFont="1" applyBorder="1" applyAlignment="1">
      <alignment horizontal="center" vertical="center"/>
    </xf>
    <xf numFmtId="1" fontId="6" fillId="0" borderId="2" xfId="1" applyNumberFormat="1" applyFont="1" applyBorder="1" applyAlignment="1">
      <alignment horizontal="right" vertical="center"/>
    </xf>
    <xf numFmtId="0" fontId="6" fillId="0" borderId="3" xfId="1" applyFont="1" applyBorder="1" applyAlignment="1">
      <alignment horizontal="center" vertical="center"/>
    </xf>
    <xf numFmtId="0" fontId="9" fillId="0" borderId="4" xfId="1" applyFont="1" applyBorder="1"/>
    <xf numFmtId="0" fontId="6" fillId="0" borderId="5" xfId="1" applyFont="1" applyBorder="1" applyAlignment="1">
      <alignment horizontal="center" vertical="center"/>
    </xf>
    <xf numFmtId="0" fontId="10" fillId="0" borderId="4" xfId="0" applyFont="1" applyBorder="1"/>
    <xf numFmtId="0" fontId="8" fillId="0" borderId="4" xfId="1" applyFont="1" applyBorder="1"/>
    <xf numFmtId="0" fontId="9" fillId="2" borderId="4" xfId="1" applyFont="1" applyFill="1" applyBorder="1"/>
    <xf numFmtId="0" fontId="9" fillId="3" borderId="6" xfId="1" applyFont="1" applyFill="1" applyBorder="1"/>
    <xf numFmtId="0" fontId="6" fillId="0" borderId="7" xfId="1" applyFont="1" applyBorder="1" applyAlignment="1">
      <alignment horizontal="center" vertical="center"/>
    </xf>
    <xf numFmtId="1" fontId="6" fillId="0" borderId="7" xfId="1" applyNumberFormat="1" applyFont="1" applyBorder="1" applyAlignment="1">
      <alignment horizontal="right" vertical="center"/>
    </xf>
    <xf numFmtId="0" fontId="6" fillId="0" borderId="8" xfId="1" applyFont="1" applyBorder="1" applyAlignment="1">
      <alignment horizontal="center" vertical="center"/>
    </xf>
    <xf numFmtId="0" fontId="11" fillId="0" borderId="0" xfId="1" applyFont="1"/>
    <xf numFmtId="0" fontId="12" fillId="4" borderId="0" xfId="1" applyFont="1" applyFill="1" applyAlignment="1">
      <alignment horizontal="left" wrapText="1"/>
    </xf>
    <xf numFmtId="0" fontId="12" fillId="4" borderId="0" xfId="1" applyFont="1" applyFill="1" applyAlignment="1">
      <alignment horizontal="left" vertical="center" wrapText="1"/>
    </xf>
    <xf numFmtId="0" fontId="13" fillId="4" borderId="0" xfId="1" applyFont="1" applyFill="1" applyAlignment="1">
      <alignment horizontal="right" vertical="center"/>
    </xf>
    <xf numFmtId="1" fontId="13" fillId="3" borderId="0" xfId="1" applyNumberFormat="1" applyFont="1" applyFill="1" applyAlignment="1" applyProtection="1">
      <alignment horizontal="right" vertical="center" wrapText="1"/>
      <protection locked="0"/>
    </xf>
    <xf numFmtId="2" fontId="14" fillId="0" borderId="0" xfId="1" applyNumberFormat="1" applyFont="1" applyAlignment="1">
      <alignment horizontal="center" vertical="center" wrapText="1"/>
    </xf>
    <xf numFmtId="0" fontId="13" fillId="0" borderId="0" xfId="1" applyFont="1" applyAlignment="1">
      <alignment horizontal="center" vertical="center"/>
    </xf>
    <xf numFmtId="1" fontId="13" fillId="0" borderId="0" xfId="1" applyNumberFormat="1" applyFont="1" applyAlignment="1">
      <alignment horizontal="center" vertical="center"/>
    </xf>
    <xf numFmtId="0" fontId="14" fillId="0" borderId="0" xfId="1" applyFont="1" applyAlignment="1">
      <alignment horizontal="center" vertical="center"/>
    </xf>
    <xf numFmtId="0" fontId="14" fillId="0" borderId="0" xfId="1" applyFont="1"/>
    <xf numFmtId="1" fontId="14" fillId="0" borderId="0" xfId="1" applyNumberFormat="1" applyFont="1" applyAlignment="1">
      <alignment horizontal="right" vertical="center" wrapText="1"/>
    </xf>
    <xf numFmtId="0" fontId="15" fillId="4" borderId="0" xfId="1" applyFont="1" applyFill="1" applyAlignment="1">
      <alignment horizontal="right" vertical="center"/>
    </xf>
    <xf numFmtId="1" fontId="14" fillId="4" borderId="0" xfId="1" applyNumberFormat="1" applyFont="1" applyFill="1" applyAlignment="1">
      <alignment horizontal="right" vertical="center" wrapText="1"/>
    </xf>
    <xf numFmtId="0" fontId="16" fillId="0" borderId="0" xfId="1" applyFont="1" applyAlignment="1">
      <alignment horizontal="left" wrapText="1"/>
    </xf>
    <xf numFmtId="0" fontId="16" fillId="0" borderId="0" xfId="1" applyFont="1" applyAlignment="1">
      <alignment horizontal="left" vertical="center" wrapText="1"/>
    </xf>
    <xf numFmtId="1" fontId="1" fillId="0" borderId="0" xfId="1" applyNumberFormat="1" applyAlignment="1">
      <alignment horizontal="right" vertical="center" wrapText="1"/>
    </xf>
    <xf numFmtId="2" fontId="17" fillId="0" borderId="0" xfId="1" applyNumberFormat="1" applyFont="1" applyAlignment="1">
      <alignment horizontal="right" vertical="center" wrapText="1"/>
    </xf>
    <xf numFmtId="0" fontId="1" fillId="0" borderId="0" xfId="1" applyAlignment="1">
      <alignment horizontal="center" vertical="center"/>
    </xf>
    <xf numFmtId="0" fontId="18" fillId="4" borderId="9" xfId="1" applyFont="1" applyFill="1" applyBorder="1" applyAlignment="1">
      <alignment horizontal="right"/>
    </xf>
    <xf numFmtId="0" fontId="19" fillId="4" borderId="10" xfId="1" applyFont="1" applyFill="1" applyBorder="1"/>
    <xf numFmtId="0" fontId="18" fillId="4" borderId="11" xfId="1" applyFont="1" applyFill="1" applyBorder="1"/>
    <xf numFmtId="0" fontId="18" fillId="4" borderId="12" xfId="1" applyFont="1" applyFill="1" applyBorder="1"/>
    <xf numFmtId="0" fontId="20" fillId="4" borderId="9" xfId="1" applyFont="1" applyFill="1" applyBorder="1" applyAlignment="1">
      <alignment horizontal="center" vertical="center" wrapText="1"/>
    </xf>
    <xf numFmtId="0" fontId="20" fillId="4" borderId="11" xfId="1" applyFont="1" applyFill="1" applyBorder="1" applyAlignment="1">
      <alignment horizontal="center" vertical="center" wrapText="1"/>
    </xf>
    <xf numFmtId="1" fontId="20" fillId="4" borderId="11" xfId="1" applyNumberFormat="1" applyFont="1" applyFill="1" applyBorder="1" applyAlignment="1">
      <alignment horizontal="right" vertical="center" wrapText="1"/>
    </xf>
    <xf numFmtId="0" fontId="20" fillId="4" borderId="13" xfId="1" applyFont="1" applyFill="1" applyBorder="1" applyAlignment="1">
      <alignment horizontal="center" vertical="center" wrapText="1"/>
    </xf>
    <xf numFmtId="0" fontId="21" fillId="0" borderId="0" xfId="1" applyFont="1"/>
    <xf numFmtId="0" fontId="22" fillId="4" borderId="14" xfId="1" applyFont="1" applyFill="1" applyBorder="1" applyAlignment="1">
      <alignment horizontal="center" vertical="center" wrapText="1"/>
    </xf>
    <xf numFmtId="0" fontId="22" fillId="4" borderId="15" xfId="1" applyFont="1" applyFill="1" applyBorder="1" applyAlignment="1">
      <alignment horizontal="center" vertical="center" wrapText="1"/>
    </xf>
    <xf numFmtId="0" fontId="22" fillId="4" borderId="16" xfId="1" applyFont="1" applyFill="1" applyBorder="1" applyAlignment="1">
      <alignment horizontal="center" vertical="center" wrapText="1"/>
    </xf>
    <xf numFmtId="1" fontId="22" fillId="4" borderId="14" xfId="1" applyNumberFormat="1" applyFont="1" applyFill="1" applyBorder="1" applyAlignment="1">
      <alignment horizontal="center" vertical="center" wrapText="1"/>
    </xf>
    <xf numFmtId="1" fontId="22" fillId="4" borderId="16" xfId="1" applyNumberFormat="1" applyFont="1" applyFill="1" applyBorder="1" applyAlignment="1">
      <alignment horizontal="center" vertical="center" wrapText="1"/>
    </xf>
    <xf numFmtId="0" fontId="23" fillId="0" borderId="0" xfId="1" applyFont="1"/>
    <xf numFmtId="0" fontId="15" fillId="2" borderId="9" xfId="1" applyFont="1" applyFill="1" applyBorder="1" applyAlignment="1" applyProtection="1">
      <alignment horizontal="left" vertical="center" wrapText="1"/>
      <protection locked="0"/>
    </xf>
    <xf numFmtId="0" fontId="15" fillId="2" borderId="11" xfId="1" applyFont="1" applyFill="1" applyBorder="1" applyAlignment="1" applyProtection="1">
      <alignment horizontal="left" vertical="center" wrapText="1"/>
      <protection locked="0"/>
    </xf>
    <xf numFmtId="1" fontId="15" fillId="2" borderId="11" xfId="1" applyNumberFormat="1" applyFont="1" applyFill="1" applyBorder="1" applyAlignment="1" applyProtection="1">
      <alignment horizontal="right" vertical="center" wrapText="1"/>
      <protection locked="0"/>
    </xf>
    <xf numFmtId="1" fontId="15" fillId="3" borderId="11" xfId="1" applyNumberFormat="1" applyFont="1" applyFill="1" applyBorder="1" applyAlignment="1" applyProtection="1">
      <alignment horizontal="right" vertical="center" wrapText="1"/>
      <protection locked="0"/>
    </xf>
    <xf numFmtId="1" fontId="15" fillId="2" borderId="13" xfId="1" applyNumberFormat="1" applyFont="1" applyFill="1" applyBorder="1" applyAlignment="1" applyProtection="1">
      <alignment horizontal="right" vertical="center" wrapText="1"/>
      <protection locked="0"/>
    </xf>
    <xf numFmtId="0" fontId="15" fillId="0" borderId="0" xfId="1" applyFont="1" applyProtection="1">
      <protection locked="0"/>
    </xf>
    <xf numFmtId="2" fontId="15" fillId="2" borderId="9" xfId="1" applyNumberFormat="1" applyFont="1" applyFill="1" applyBorder="1" applyAlignment="1" applyProtection="1">
      <alignment horizontal="right" vertical="center" wrapText="1"/>
      <protection locked="0"/>
    </xf>
    <xf numFmtId="2" fontId="15" fillId="2" borderId="11" xfId="1" applyNumberFormat="1" applyFont="1" applyFill="1" applyBorder="1" applyAlignment="1" applyProtection="1">
      <alignment horizontal="right" vertical="center" wrapText="1"/>
      <protection locked="0"/>
    </xf>
    <xf numFmtId="2" fontId="15" fillId="2" borderId="13" xfId="1" applyNumberFormat="1" applyFont="1" applyFill="1" applyBorder="1" applyAlignment="1" applyProtection="1">
      <alignment horizontal="right" vertical="center" wrapText="1"/>
      <protection locked="0"/>
    </xf>
    <xf numFmtId="1" fontId="15" fillId="2" borderId="9" xfId="1" applyNumberFormat="1" applyFont="1" applyFill="1" applyBorder="1" applyAlignment="1">
      <alignment horizontal="right" vertical="center" wrapText="1"/>
    </xf>
    <xf numFmtId="1" fontId="15" fillId="2" borderId="13" xfId="1" applyNumberFormat="1" applyFont="1" applyFill="1" applyBorder="1" applyAlignment="1">
      <alignment horizontal="right" vertical="center" wrapText="1"/>
    </xf>
    <xf numFmtId="0" fontId="22" fillId="0" borderId="17" xfId="1" applyFont="1" applyBorder="1" applyAlignment="1" applyProtection="1">
      <alignment horizontal="left" vertical="center" wrapText="1"/>
      <protection locked="0"/>
    </xf>
    <xf numFmtId="0" fontId="22" fillId="0" borderId="18" xfId="1" applyFont="1" applyBorder="1" applyAlignment="1" applyProtection="1">
      <alignment horizontal="center" vertical="center" wrapText="1"/>
      <protection locked="0"/>
    </xf>
    <xf numFmtId="0" fontId="22" fillId="0" borderId="18" xfId="1" applyFont="1" applyBorder="1" applyAlignment="1" applyProtection="1">
      <alignment horizontal="right" vertical="center" wrapText="1"/>
      <protection locked="0"/>
    </xf>
    <xf numFmtId="0" fontId="22" fillId="3" borderId="18" xfId="1" applyFont="1" applyFill="1" applyBorder="1" applyAlignment="1" applyProtection="1">
      <alignment horizontal="right" vertical="center" wrapText="1"/>
      <protection locked="0"/>
    </xf>
    <xf numFmtId="0" fontId="22" fillId="0" borderId="19" xfId="1" applyFont="1" applyBorder="1" applyAlignment="1" applyProtection="1">
      <alignment horizontal="right" vertical="center" wrapText="1"/>
      <protection locked="0"/>
    </xf>
    <xf numFmtId="0" fontId="22" fillId="0" borderId="0" xfId="1" applyFont="1" applyProtection="1">
      <protection locked="0"/>
    </xf>
    <xf numFmtId="0" fontId="22" fillId="0" borderId="17" xfId="1" applyFont="1" applyBorder="1" applyAlignment="1" applyProtection="1">
      <alignment horizontal="right" vertical="center" wrapText="1"/>
      <protection locked="0"/>
    </xf>
    <xf numFmtId="1" fontId="22" fillId="3" borderId="18" xfId="1" applyNumberFormat="1" applyFont="1" applyFill="1" applyBorder="1" applyAlignment="1" applyProtection="1">
      <alignment horizontal="right" vertical="center" wrapText="1"/>
      <protection locked="0"/>
    </xf>
    <xf numFmtId="1" fontId="22" fillId="3" borderId="19" xfId="1" applyNumberFormat="1" applyFont="1" applyFill="1" applyBorder="1" applyAlignment="1" applyProtection="1">
      <alignment vertical="center" wrapText="1"/>
      <protection locked="0"/>
    </xf>
    <xf numFmtId="9" fontId="22" fillId="2" borderId="17" xfId="1" applyNumberFormat="1" applyFont="1" applyFill="1" applyBorder="1" applyAlignment="1">
      <alignment horizontal="right" vertical="center" wrapText="1"/>
    </xf>
    <xf numFmtId="1" fontId="22" fillId="2" borderId="19" xfId="1" applyNumberFormat="1" applyFont="1" applyFill="1" applyBorder="1" applyAlignment="1">
      <alignment horizontal="right" vertical="center" wrapText="1"/>
    </xf>
    <xf numFmtId="0" fontId="22" fillId="0" borderId="20" xfId="1" applyFont="1" applyBorder="1" applyAlignment="1" applyProtection="1">
      <alignment horizontal="left" vertical="center" wrapText="1"/>
      <protection locked="0"/>
    </xf>
    <xf numFmtId="0" fontId="22" fillId="0" borderId="21" xfId="1" applyFont="1" applyBorder="1" applyAlignment="1" applyProtection="1">
      <alignment horizontal="center" vertical="center" wrapText="1"/>
      <protection locked="0"/>
    </xf>
    <xf numFmtId="0" fontId="22" fillId="0" borderId="21" xfId="1" applyFont="1" applyBorder="1" applyAlignment="1" applyProtection="1">
      <alignment horizontal="right" vertical="center" wrapText="1"/>
      <protection locked="0"/>
    </xf>
    <xf numFmtId="0" fontId="22" fillId="3" borderId="21" xfId="1" applyFont="1" applyFill="1" applyBorder="1" applyAlignment="1" applyProtection="1">
      <alignment horizontal="right" vertical="center" wrapText="1"/>
      <protection locked="0"/>
    </xf>
    <xf numFmtId="0" fontId="22" fillId="0" borderId="22" xfId="1" applyFont="1" applyBorder="1" applyAlignment="1" applyProtection="1">
      <alignment horizontal="right" vertical="center" wrapText="1"/>
      <protection locked="0"/>
    </xf>
    <xf numFmtId="0" fontId="22" fillId="0" borderId="20" xfId="1" applyFont="1" applyBorder="1" applyAlignment="1" applyProtection="1">
      <alignment horizontal="right" vertical="center" wrapText="1"/>
      <protection locked="0"/>
    </xf>
    <xf numFmtId="1" fontId="22" fillId="3" borderId="21" xfId="1" applyNumberFormat="1" applyFont="1" applyFill="1" applyBorder="1" applyAlignment="1" applyProtection="1">
      <alignment horizontal="right" vertical="center" wrapText="1"/>
      <protection locked="0"/>
    </xf>
    <xf numFmtId="1" fontId="22" fillId="3" borderId="22" xfId="1" applyNumberFormat="1" applyFont="1" applyFill="1" applyBorder="1" applyAlignment="1" applyProtection="1">
      <alignment horizontal="right" vertical="center" wrapText="1"/>
      <protection locked="0"/>
    </xf>
    <xf numFmtId="9" fontId="22" fillId="2" borderId="20" xfId="1" applyNumberFormat="1" applyFont="1" applyFill="1" applyBorder="1" applyAlignment="1">
      <alignment horizontal="right" vertical="center" wrapText="1"/>
    </xf>
    <xf numFmtId="1" fontId="22" fillId="2" borderId="22" xfId="1" applyNumberFormat="1" applyFont="1" applyFill="1" applyBorder="1" applyAlignment="1">
      <alignment horizontal="right" vertical="center" wrapText="1"/>
    </xf>
    <xf numFmtId="0" fontId="15" fillId="2" borderId="11" xfId="1" applyFont="1" applyFill="1" applyBorder="1" applyAlignment="1" applyProtection="1">
      <alignment horizontal="right" vertical="center" wrapText="1"/>
      <protection locked="0"/>
    </xf>
    <xf numFmtId="0" fontId="15" fillId="3" borderId="11" xfId="1" applyFont="1" applyFill="1" applyBorder="1" applyAlignment="1" applyProtection="1">
      <alignment horizontal="right" vertical="center" wrapText="1"/>
      <protection locked="0"/>
    </xf>
    <xf numFmtId="0" fontId="15" fillId="2" borderId="13" xfId="1" applyFont="1" applyFill="1" applyBorder="1" applyAlignment="1" applyProtection="1">
      <alignment horizontal="right" vertical="center" wrapText="1"/>
      <protection locked="0"/>
    </xf>
    <xf numFmtId="0" fontId="15" fillId="2" borderId="9" xfId="1" applyFont="1" applyFill="1" applyBorder="1" applyAlignment="1" applyProtection="1">
      <alignment horizontal="right" vertical="center" wrapText="1"/>
      <protection locked="0"/>
    </xf>
    <xf numFmtId="9" fontId="15" fillId="2" borderId="9" xfId="1" applyNumberFormat="1" applyFont="1" applyFill="1" applyBorder="1" applyAlignment="1">
      <alignment horizontal="right" vertical="center" wrapText="1"/>
    </xf>
    <xf numFmtId="1" fontId="22" fillId="3" borderId="19" xfId="1" applyNumberFormat="1" applyFont="1" applyFill="1" applyBorder="1" applyAlignment="1" applyProtection="1">
      <alignment horizontal="right" vertical="center" wrapText="1"/>
      <protection locked="0"/>
    </xf>
    <xf numFmtId="0" fontId="22" fillId="0" borderId="23" xfId="1" applyFont="1" applyBorder="1" applyAlignment="1" applyProtection="1">
      <alignment horizontal="right" vertical="center" wrapText="1"/>
      <protection locked="0"/>
    </xf>
    <xf numFmtId="0" fontId="22" fillId="0" borderId="0" xfId="1" applyFont="1" applyAlignment="1" applyProtection="1">
      <alignment horizontal="right" vertical="center" wrapText="1"/>
      <protection locked="0"/>
    </xf>
    <xf numFmtId="0" fontId="22" fillId="2" borderId="24" xfId="1" applyFont="1" applyFill="1" applyBorder="1" applyAlignment="1" applyProtection="1">
      <alignment horizontal="left" vertical="center" wrapText="1"/>
      <protection locked="0"/>
    </xf>
    <xf numFmtId="0" fontId="22" fillId="2" borderId="25" xfId="1" applyFont="1" applyFill="1" applyBorder="1" applyAlignment="1" applyProtection="1">
      <alignment horizontal="left" vertical="center" wrapText="1"/>
      <protection locked="0"/>
    </xf>
    <xf numFmtId="1" fontId="22" fillId="2" borderId="25" xfId="1" applyNumberFormat="1" applyFont="1" applyFill="1" applyBorder="1" applyAlignment="1" applyProtection="1">
      <alignment horizontal="left" vertical="center" wrapText="1"/>
      <protection locked="0"/>
    </xf>
    <xf numFmtId="1" fontId="22" fillId="2" borderId="26" xfId="1" applyNumberFormat="1" applyFont="1" applyFill="1" applyBorder="1" applyAlignment="1" applyProtection="1">
      <alignment horizontal="left" vertical="center" wrapText="1"/>
      <protection locked="0"/>
    </xf>
    <xf numFmtId="0" fontId="22" fillId="2" borderId="24" xfId="1" applyFont="1" applyFill="1" applyBorder="1" applyAlignment="1" applyProtection="1">
      <alignment horizontal="right" vertical="center" wrapText="1"/>
      <protection locked="0"/>
    </xf>
    <xf numFmtId="0" fontId="22" fillId="2" borderId="25" xfId="1" applyFont="1" applyFill="1" applyBorder="1" applyAlignment="1" applyProtection="1">
      <alignment horizontal="right" vertical="center" wrapText="1"/>
      <protection locked="0"/>
    </xf>
    <xf numFmtId="1" fontId="22" fillId="3" borderId="25" xfId="1" applyNumberFormat="1" applyFont="1" applyFill="1" applyBorder="1" applyAlignment="1" applyProtection="1">
      <alignment horizontal="right" vertical="center" wrapText="1"/>
      <protection locked="0"/>
    </xf>
    <xf numFmtId="1" fontId="22" fillId="3" borderId="26" xfId="1" applyNumberFormat="1" applyFont="1" applyFill="1" applyBorder="1" applyAlignment="1" applyProtection="1">
      <alignment horizontal="right" vertical="center" wrapText="1"/>
      <protection locked="0"/>
    </xf>
    <xf numFmtId="9" fontId="22" fillId="2" borderId="24" xfId="1" applyNumberFormat="1" applyFont="1" applyFill="1" applyBorder="1" applyAlignment="1">
      <alignment horizontal="right" vertical="center" wrapText="1"/>
    </xf>
    <xf numFmtId="1" fontId="22" fillId="2" borderId="26" xfId="1" applyNumberFormat="1" applyFont="1" applyFill="1" applyBorder="1" applyAlignment="1">
      <alignment horizontal="right" vertical="center" wrapText="1"/>
    </xf>
    <xf numFmtId="0" fontId="22" fillId="2" borderId="20" xfId="1" applyFont="1" applyFill="1" applyBorder="1" applyAlignment="1" applyProtection="1">
      <alignment horizontal="left" vertical="center" wrapText="1"/>
      <protection locked="0"/>
    </xf>
    <xf numFmtId="0" fontId="22" fillId="2" borderId="21" xfId="1" applyFont="1" applyFill="1" applyBorder="1" applyAlignment="1" applyProtection="1">
      <alignment horizontal="left" vertical="center" wrapText="1"/>
      <protection locked="0"/>
    </xf>
    <xf numFmtId="1" fontId="22" fillId="2" borderId="21" xfId="1" applyNumberFormat="1" applyFont="1" applyFill="1" applyBorder="1" applyAlignment="1" applyProtection="1">
      <alignment horizontal="left" vertical="center" wrapText="1"/>
      <protection locked="0"/>
    </xf>
    <xf numFmtId="1" fontId="22" fillId="2" borderId="22" xfId="1" applyNumberFormat="1" applyFont="1" applyFill="1" applyBorder="1" applyAlignment="1" applyProtection="1">
      <alignment horizontal="left" vertical="center" wrapText="1"/>
      <protection locked="0"/>
    </xf>
    <xf numFmtId="0" fontId="22" fillId="2" borderId="20" xfId="1" applyFont="1" applyFill="1" applyBorder="1" applyAlignment="1" applyProtection="1">
      <alignment horizontal="right" vertical="center" wrapText="1"/>
      <protection locked="0"/>
    </xf>
    <xf numFmtId="0" fontId="22" fillId="2" borderId="21" xfId="1" applyFont="1" applyFill="1" applyBorder="1" applyAlignment="1" applyProtection="1">
      <alignment horizontal="right" vertical="center" wrapText="1"/>
      <protection locked="0"/>
    </xf>
    <xf numFmtId="0" fontId="22" fillId="2" borderId="27" xfId="1" applyFont="1" applyFill="1" applyBorder="1" applyAlignment="1" applyProtection="1">
      <alignment horizontal="left" vertical="center" wrapText="1"/>
      <protection locked="0"/>
    </xf>
    <xf numFmtId="0" fontId="22" fillId="2" borderId="28" xfId="1" applyFont="1" applyFill="1" applyBorder="1" applyAlignment="1" applyProtection="1">
      <alignment horizontal="left" vertical="center" wrapText="1"/>
      <protection locked="0"/>
    </xf>
    <xf numFmtId="1" fontId="22" fillId="2" borderId="28" xfId="1" applyNumberFormat="1" applyFont="1" applyFill="1" applyBorder="1" applyAlignment="1" applyProtection="1">
      <alignment horizontal="left" vertical="center" wrapText="1"/>
      <protection locked="0"/>
    </xf>
    <xf numFmtId="1" fontId="22" fillId="3" borderId="28" xfId="1" applyNumberFormat="1" applyFont="1" applyFill="1" applyBorder="1" applyAlignment="1" applyProtection="1">
      <alignment horizontal="right" vertical="center" wrapText="1"/>
      <protection locked="0"/>
    </xf>
    <xf numFmtId="1" fontId="22" fillId="2" borderId="29" xfId="1" applyNumberFormat="1" applyFont="1" applyFill="1" applyBorder="1" applyAlignment="1" applyProtection="1">
      <alignment horizontal="left" vertical="center" wrapText="1"/>
      <protection locked="0"/>
    </xf>
    <xf numFmtId="0" fontId="22" fillId="2" borderId="27" xfId="1" applyFont="1" applyFill="1" applyBorder="1" applyAlignment="1" applyProtection="1">
      <alignment horizontal="right" vertical="center" wrapText="1"/>
      <protection locked="0"/>
    </xf>
    <xf numFmtId="0" fontId="22" fillId="2" borderId="28" xfId="1" applyFont="1" applyFill="1" applyBorder="1" applyAlignment="1" applyProtection="1">
      <alignment horizontal="right" vertical="center" wrapText="1"/>
      <protection locked="0"/>
    </xf>
    <xf numFmtId="1" fontId="22" fillId="3" borderId="29" xfId="1" applyNumberFormat="1" applyFont="1" applyFill="1" applyBorder="1" applyAlignment="1" applyProtection="1">
      <alignment horizontal="right" vertical="center" wrapText="1"/>
      <protection locked="0"/>
    </xf>
    <xf numFmtId="9" fontId="22" fillId="2" borderId="27" xfId="1" applyNumberFormat="1" applyFont="1" applyFill="1" applyBorder="1" applyAlignment="1">
      <alignment horizontal="right" vertical="center" wrapText="1"/>
    </xf>
    <xf numFmtId="1" fontId="22" fillId="2" borderId="29" xfId="1" applyNumberFormat="1" applyFont="1" applyFill="1" applyBorder="1" applyAlignment="1">
      <alignment horizontal="right" vertical="center" wrapText="1"/>
    </xf>
    <xf numFmtId="1" fontId="4" fillId="0" borderId="0" xfId="1" applyNumberFormat="1" applyFont="1" applyAlignment="1">
      <alignment horizontal="right" vertical="center"/>
    </xf>
    <xf numFmtId="0" fontId="6" fillId="0" borderId="0" xfId="1" applyFont="1" applyAlignment="1" applyProtection="1">
      <alignment horizontal="left" vertical="center"/>
      <protection locked="0"/>
    </xf>
    <xf numFmtId="0" fontId="6" fillId="0" borderId="0" xfId="1" applyFont="1"/>
    <xf numFmtId="0" fontId="1" fillId="0" borderId="1" xfId="0" applyFont="1" applyBorder="1"/>
    <xf numFmtId="0" fontId="1" fillId="0" borderId="2" xfId="0" applyFont="1" applyBorder="1"/>
    <xf numFmtId="0" fontId="1" fillId="0" borderId="3" xfId="0" applyFont="1" applyBorder="1"/>
    <xf numFmtId="0" fontId="24" fillId="0" borderId="30" xfId="1" applyFont="1" applyBorder="1"/>
    <xf numFmtId="0" fontId="6" fillId="0" borderId="31" xfId="1" applyFont="1" applyBorder="1" applyAlignment="1">
      <alignment horizontal="center" vertical="center"/>
    </xf>
    <xf numFmtId="1" fontId="6" fillId="0" borderId="31" xfId="1" applyNumberFormat="1" applyFont="1" applyBorder="1" applyAlignment="1">
      <alignment horizontal="right" vertical="center"/>
    </xf>
    <xf numFmtId="0" fontId="6" fillId="0" borderId="32" xfId="1" applyFont="1" applyBorder="1" applyAlignment="1">
      <alignment horizontal="center" vertical="center"/>
    </xf>
    <xf numFmtId="0" fontId="25" fillId="0" borderId="4" xfId="1" applyFont="1" applyBorder="1"/>
    <xf numFmtId="0" fontId="25" fillId="0" borderId="4" xfId="1" quotePrefix="1" applyFont="1" applyBorder="1"/>
    <xf numFmtId="0" fontId="26" fillId="0" borderId="4" xfId="0" applyFont="1" applyBorder="1"/>
    <xf numFmtId="0" fontId="24" fillId="0" borderId="4" xfId="1" applyFont="1" applyBorder="1"/>
    <xf numFmtId="0" fontId="25" fillId="2" borderId="4" xfId="1" applyFont="1" applyFill="1" applyBorder="1"/>
    <xf numFmtId="0" fontId="25" fillId="3" borderId="6" xfId="1" applyFont="1" applyFill="1" applyBorder="1"/>
    <xf numFmtId="2" fontId="13" fillId="0" borderId="0" xfId="1" applyNumberFormat="1" applyFont="1" applyAlignment="1">
      <alignment horizontal="center" vertical="center" wrapText="1"/>
    </xf>
    <xf numFmtId="0" fontId="12" fillId="0" borderId="0" xfId="1" applyFont="1" applyAlignment="1">
      <alignment horizontal="left" wrapText="1"/>
    </xf>
    <xf numFmtId="0" fontId="12" fillId="0" borderId="0" xfId="1" applyFont="1" applyAlignment="1">
      <alignment horizontal="left" vertical="center" wrapText="1"/>
    </xf>
    <xf numFmtId="2" fontId="6" fillId="0" borderId="0" xfId="1" applyNumberFormat="1" applyFont="1" applyAlignment="1">
      <alignment horizontal="right" vertical="center" wrapText="1"/>
    </xf>
    <xf numFmtId="0" fontId="22" fillId="4" borderId="9" xfId="1" applyFont="1" applyFill="1" applyBorder="1" applyAlignment="1">
      <alignment horizontal="center" vertical="center" wrapText="1"/>
    </xf>
    <xf numFmtId="0" fontId="22" fillId="4" borderId="11" xfId="1" applyFont="1" applyFill="1" applyBorder="1" applyAlignment="1">
      <alignment horizontal="center" vertical="center" wrapText="1"/>
    </xf>
    <xf numFmtId="0" fontId="22" fillId="4" borderId="13" xfId="1" applyFont="1" applyFill="1" applyBorder="1" applyAlignment="1">
      <alignment horizontal="center" vertical="center" wrapText="1"/>
    </xf>
    <xf numFmtId="1" fontId="22" fillId="4" borderId="9" xfId="1" applyNumberFormat="1" applyFont="1" applyFill="1" applyBorder="1" applyAlignment="1">
      <alignment horizontal="center" vertical="center" wrapText="1"/>
    </xf>
    <xf numFmtId="1" fontId="22" fillId="4" borderId="13" xfId="1" applyNumberFormat="1" applyFont="1" applyFill="1" applyBorder="1" applyAlignment="1">
      <alignment horizontal="center" vertical="center" wrapText="1"/>
    </xf>
    <xf numFmtId="2" fontId="15" fillId="2" borderId="11" xfId="1" applyNumberFormat="1" applyFont="1" applyFill="1" applyBorder="1" applyAlignment="1" applyProtection="1">
      <alignment vertical="center" wrapText="1"/>
      <protection locked="0"/>
    </xf>
    <xf numFmtId="2" fontId="15" fillId="3" borderId="11" xfId="1" applyNumberFormat="1" applyFont="1" applyFill="1" applyBorder="1" applyAlignment="1" applyProtection="1">
      <alignment vertical="center" wrapText="1"/>
      <protection locked="0"/>
    </xf>
    <xf numFmtId="1" fontId="15" fillId="2" borderId="11" xfId="1" applyNumberFormat="1" applyFont="1" applyFill="1" applyBorder="1" applyAlignment="1" applyProtection="1">
      <alignment vertical="center" wrapText="1"/>
      <protection locked="0"/>
    </xf>
    <xf numFmtId="0" fontId="15" fillId="2" borderId="11" xfId="1" applyFont="1" applyFill="1" applyBorder="1" applyAlignment="1" applyProtection="1">
      <alignment horizontal="center" vertical="center" wrapText="1"/>
      <protection locked="0"/>
    </xf>
    <xf numFmtId="1" fontId="15" fillId="5" borderId="11" xfId="1" applyNumberFormat="1" applyFont="1" applyFill="1" applyBorder="1" applyAlignment="1" applyProtection="1">
      <alignment horizontal="right" vertical="center" wrapText="1"/>
      <protection locked="0"/>
    </xf>
    <xf numFmtId="2" fontId="22" fillId="0" borderId="18" xfId="1" applyNumberFormat="1" applyFont="1" applyBorder="1" applyAlignment="1" applyProtection="1">
      <alignment vertical="center" wrapText="1"/>
      <protection locked="0"/>
    </xf>
    <xf numFmtId="2" fontId="22" fillId="3" borderId="18" xfId="1" applyNumberFormat="1" applyFont="1" applyFill="1" applyBorder="1" applyAlignment="1" applyProtection="1">
      <alignment vertical="center" wrapText="1"/>
      <protection locked="0"/>
    </xf>
    <xf numFmtId="1" fontId="22" fillId="0" borderId="18" xfId="1" applyNumberFormat="1" applyFont="1" applyBorder="1" applyAlignment="1" applyProtection="1">
      <alignment vertical="center" wrapText="1"/>
      <protection locked="0"/>
    </xf>
    <xf numFmtId="1" fontId="22" fillId="0" borderId="18" xfId="1" applyNumberFormat="1" applyFont="1" applyBorder="1" applyAlignment="1" applyProtection="1">
      <alignment horizontal="right" vertical="center" wrapText="1"/>
      <protection locked="0"/>
    </xf>
    <xf numFmtId="1" fontId="22" fillId="0" borderId="19" xfId="1" applyNumberFormat="1" applyFont="1" applyBorder="1" applyAlignment="1" applyProtection="1">
      <alignment horizontal="right" vertical="center" wrapText="1"/>
      <protection locked="0"/>
    </xf>
    <xf numFmtId="1" fontId="22" fillId="3" borderId="0" xfId="1" applyNumberFormat="1" applyFont="1" applyFill="1" applyAlignment="1" applyProtection="1">
      <alignment horizontal="right" vertical="center" wrapText="1"/>
      <protection locked="0"/>
    </xf>
    <xf numFmtId="2" fontId="22" fillId="0" borderId="21" xfId="1" applyNumberFormat="1" applyFont="1" applyBorder="1" applyAlignment="1" applyProtection="1">
      <alignment vertical="center" wrapText="1"/>
      <protection locked="0"/>
    </xf>
    <xf numFmtId="2" fontId="22" fillId="3" borderId="21" xfId="1" applyNumberFormat="1" applyFont="1" applyFill="1" applyBorder="1" applyAlignment="1" applyProtection="1">
      <alignment vertical="center" wrapText="1"/>
      <protection locked="0"/>
    </xf>
    <xf numFmtId="1" fontId="22" fillId="0" borderId="21" xfId="1" applyNumberFormat="1" applyFont="1" applyBorder="1" applyAlignment="1" applyProtection="1">
      <alignment vertical="center" wrapText="1"/>
      <protection locked="0"/>
    </xf>
    <xf numFmtId="1" fontId="22" fillId="0" borderId="21" xfId="1" applyNumberFormat="1" applyFont="1" applyBorder="1" applyAlignment="1" applyProtection="1">
      <alignment horizontal="right" vertical="center" wrapText="1"/>
      <protection locked="0"/>
    </xf>
    <xf numFmtId="1" fontId="22" fillId="0" borderId="22" xfId="1" applyNumberFormat="1" applyFont="1" applyBorder="1" applyAlignment="1" applyProtection="1">
      <alignment horizontal="right" vertical="center" wrapText="1"/>
      <protection locked="0"/>
    </xf>
    <xf numFmtId="2" fontId="22" fillId="2" borderId="24" xfId="1" applyNumberFormat="1" applyFont="1" applyFill="1" applyBorder="1" applyAlignment="1" applyProtection="1">
      <alignment horizontal="right" vertical="center" wrapText="1"/>
      <protection locked="0"/>
    </xf>
    <xf numFmtId="2" fontId="22" fillId="2" borderId="25" xfId="1" applyNumberFormat="1" applyFont="1" applyFill="1" applyBorder="1" applyAlignment="1" applyProtection="1">
      <alignment horizontal="right" vertical="center" wrapText="1"/>
      <protection locked="0"/>
    </xf>
    <xf numFmtId="2" fontId="22" fillId="2" borderId="20" xfId="1" applyNumberFormat="1" applyFont="1" applyFill="1" applyBorder="1" applyAlignment="1" applyProtection="1">
      <alignment horizontal="right" vertical="center" wrapText="1"/>
      <protection locked="0"/>
    </xf>
    <xf numFmtId="2" fontId="22" fillId="2" borderId="21" xfId="1" applyNumberFormat="1" applyFont="1" applyFill="1" applyBorder="1" applyAlignment="1" applyProtection="1">
      <alignment horizontal="right" vertical="center" wrapText="1"/>
      <protection locked="0"/>
    </xf>
    <xf numFmtId="2" fontId="22" fillId="2" borderId="27" xfId="1" applyNumberFormat="1" applyFont="1" applyFill="1" applyBorder="1" applyAlignment="1" applyProtection="1">
      <alignment horizontal="right" vertical="center" wrapText="1"/>
      <protection locked="0"/>
    </xf>
    <xf numFmtId="2" fontId="22" fillId="2" borderId="28" xfId="1" applyNumberFormat="1" applyFont="1" applyFill="1" applyBorder="1" applyAlignment="1" applyProtection="1">
      <alignment horizontal="right" vertical="center" wrapText="1"/>
      <protection locked="0"/>
    </xf>
    <xf numFmtId="0" fontId="1" fillId="0" borderId="0" xfId="1" applyProtection="1">
      <protection locked="0"/>
    </xf>
    <xf numFmtId="1" fontId="1" fillId="0" borderId="0" xfId="1" applyNumberFormat="1" applyAlignment="1" applyProtection="1">
      <alignment horizontal="right"/>
      <protection locked="0"/>
    </xf>
    <xf numFmtId="1" fontId="1" fillId="0" borderId="0" xfId="1" applyNumberFormat="1" applyProtection="1">
      <protection locked="0"/>
    </xf>
    <xf numFmtId="0" fontId="27" fillId="0" borderId="0" xfId="1" applyFont="1" applyAlignment="1">
      <alignment horizontal="left" vertical="center"/>
    </xf>
    <xf numFmtId="0" fontId="20" fillId="0" borderId="0" xfId="0" applyFont="1"/>
    <xf numFmtId="0" fontId="27" fillId="0" borderId="0" xfId="1" applyFont="1" applyAlignment="1">
      <alignment horizontal="right" vertical="center"/>
    </xf>
    <xf numFmtId="0" fontId="20" fillId="0" borderId="0" xfId="0" applyFont="1" applyAlignment="1">
      <alignment horizontal="right"/>
    </xf>
    <xf numFmtId="0" fontId="15" fillId="0" borderId="0" xfId="1" applyFont="1" applyAlignment="1">
      <alignment horizontal="right" vertical="center"/>
    </xf>
    <xf numFmtId="0" fontId="28" fillId="0" borderId="0" xfId="0" applyFont="1"/>
    <xf numFmtId="2" fontId="0" fillId="0" borderId="0" xfId="0" applyNumberFormat="1"/>
    <xf numFmtId="2" fontId="20" fillId="0" borderId="0" xfId="0" applyNumberFormat="1" applyFont="1"/>
    <xf numFmtId="0" fontId="29" fillId="6" borderId="33" xfId="0" applyFont="1" applyFill="1" applyBorder="1" applyAlignment="1">
      <alignment horizontal="center" vertical="center"/>
    </xf>
    <xf numFmtId="0" fontId="29" fillId="6" borderId="12" xfId="0" applyFont="1" applyFill="1" applyBorder="1" applyAlignment="1">
      <alignment vertical="center"/>
    </xf>
    <xf numFmtId="0" fontId="29" fillId="6" borderId="36" xfId="0" applyFont="1" applyFill="1" applyBorder="1" applyAlignment="1">
      <alignment horizontal="center" vertical="center"/>
    </xf>
    <xf numFmtId="0" fontId="29" fillId="0" borderId="37" xfId="0" applyFont="1" applyBorder="1" applyAlignment="1">
      <alignment vertical="center" wrapText="1"/>
    </xf>
    <xf numFmtId="0" fontId="29" fillId="0" borderId="38" xfId="0" applyFont="1" applyBorder="1" applyAlignment="1">
      <alignment vertical="center"/>
    </xf>
    <xf numFmtId="0" fontId="29" fillId="0" borderId="38" xfId="0" applyFont="1" applyBorder="1" applyAlignment="1">
      <alignment vertical="center" wrapText="1"/>
    </xf>
    <xf numFmtId="0" fontId="29" fillId="0" borderId="37" xfId="0" applyFont="1" applyBorder="1" applyAlignment="1">
      <alignment vertical="center"/>
    </xf>
    <xf numFmtId="0" fontId="29" fillId="6" borderId="39" xfId="0" applyFont="1" applyFill="1" applyBorder="1" applyAlignment="1">
      <alignment horizontal="center" vertical="center"/>
    </xf>
    <xf numFmtId="0" fontId="29" fillId="6" borderId="38" xfId="0" applyFont="1" applyFill="1" applyBorder="1" applyAlignment="1">
      <alignment vertical="center"/>
    </xf>
    <xf numFmtId="0" fontId="29" fillId="7" borderId="37" xfId="0" applyFont="1" applyFill="1" applyBorder="1" applyAlignment="1">
      <alignment vertical="center"/>
    </xf>
    <xf numFmtId="0" fontId="32" fillId="0" borderId="0" xfId="1" applyFont="1"/>
    <xf numFmtId="0" fontId="32" fillId="0" borderId="0" xfId="0" applyFont="1"/>
    <xf numFmtId="0" fontId="33" fillId="0" borderId="18" xfId="1" applyFont="1" applyBorder="1" applyAlignment="1" applyProtection="1">
      <alignment horizontal="right" vertical="center" wrapText="1"/>
      <protection locked="0"/>
    </xf>
    <xf numFmtId="0" fontId="7" fillId="0" borderId="0" xfId="1" applyFont="1" applyAlignment="1" applyProtection="1">
      <alignment horizontal="center" vertical="center"/>
      <protection locked="0"/>
    </xf>
    <xf numFmtId="0" fontId="29" fillId="6" borderId="34" xfId="0" applyFont="1" applyFill="1" applyBorder="1" applyAlignment="1">
      <alignment horizontal="center" vertical="center" wrapText="1"/>
    </xf>
    <xf numFmtId="0" fontId="29" fillId="6" borderId="35" xfId="0" applyFont="1" applyFill="1" applyBorder="1" applyAlignment="1">
      <alignment horizontal="center" vertical="center" wrapText="1"/>
    </xf>
  </cellXfs>
  <cellStyles count="2">
    <cellStyle name="Normal" xfId="0" builtinId="0"/>
    <cellStyle name="Texte explicatif" xfId="1"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6"/>
  <sheetViews>
    <sheetView topLeftCell="A10" zoomScale="130" workbookViewId="0">
      <selection activeCell="A27" sqref="A27"/>
    </sheetView>
  </sheetViews>
  <sheetFormatPr baseColWidth="10" defaultColWidth="9.140625" defaultRowHeight="15" x14ac:dyDescent="0.25"/>
  <cols>
    <col min="1" max="1" width="110.42578125" customWidth="1"/>
    <col min="2" max="2" width="102.42578125" customWidth="1"/>
  </cols>
  <sheetData>
    <row r="1" spans="1:1" x14ac:dyDescent="0.25">
      <c r="A1" s="1" t="s">
        <v>0</v>
      </c>
    </row>
    <row r="2" spans="1:1" x14ac:dyDescent="0.25">
      <c r="A2" s="1"/>
    </row>
    <row r="3" spans="1:1" x14ac:dyDescent="0.25">
      <c r="A3" s="1" t="s">
        <v>1</v>
      </c>
    </row>
    <row r="4" spans="1:1" x14ac:dyDescent="0.25">
      <c r="A4" t="s">
        <v>2</v>
      </c>
    </row>
    <row r="5" spans="1:1" x14ac:dyDescent="0.25">
      <c r="A5" t="s">
        <v>3</v>
      </c>
    </row>
    <row r="6" spans="1:1" x14ac:dyDescent="0.25">
      <c r="A6" t="s">
        <v>4</v>
      </c>
    </row>
    <row r="7" spans="1:1" ht="45" x14ac:dyDescent="0.25">
      <c r="A7" s="2" t="s">
        <v>5</v>
      </c>
    </row>
    <row r="8" spans="1:1" x14ac:dyDescent="0.25">
      <c r="A8" t="s">
        <v>6</v>
      </c>
    </row>
    <row r="9" spans="1:1" ht="75" x14ac:dyDescent="0.25">
      <c r="A9" s="2" t="s">
        <v>7</v>
      </c>
    </row>
    <row r="10" spans="1:1" x14ac:dyDescent="0.25">
      <c r="A10" t="s">
        <v>8</v>
      </c>
    </row>
    <row r="11" spans="1:1" x14ac:dyDescent="0.25">
      <c r="A11" t="s">
        <v>9</v>
      </c>
    </row>
    <row r="13" spans="1:1" x14ac:dyDescent="0.25">
      <c r="A13" s="1" t="s">
        <v>10</v>
      </c>
    </row>
    <row r="14" spans="1:1" x14ac:dyDescent="0.25">
      <c r="A14" s="3" t="s">
        <v>11</v>
      </c>
    </row>
    <row r="15" spans="1:1" x14ac:dyDescent="0.25">
      <c r="A15" s="3" t="s">
        <v>12</v>
      </c>
    </row>
    <row r="16" spans="1:1" ht="30" x14ac:dyDescent="0.25">
      <c r="A16" s="3" t="s">
        <v>13</v>
      </c>
    </row>
    <row r="17" spans="1:1" x14ac:dyDescent="0.25">
      <c r="A17" s="2" t="s">
        <v>14</v>
      </c>
    </row>
    <row r="18" spans="1:1" x14ac:dyDescent="0.25">
      <c r="A18" s="3" t="s">
        <v>15</v>
      </c>
    </row>
    <row r="19" spans="1:1" x14ac:dyDescent="0.25">
      <c r="A19" s="3" t="s">
        <v>16</v>
      </c>
    </row>
    <row r="20" spans="1:1" x14ac:dyDescent="0.25">
      <c r="A20" t="s">
        <v>17</v>
      </c>
    </row>
    <row r="21" spans="1:1" x14ac:dyDescent="0.25">
      <c r="A21" t="s">
        <v>18</v>
      </c>
    </row>
    <row r="22" spans="1:1" x14ac:dyDescent="0.25">
      <c r="A22" s="3" t="s">
        <v>19</v>
      </c>
    </row>
    <row r="23" spans="1:1" ht="30" x14ac:dyDescent="0.25">
      <c r="A23" s="3" t="s">
        <v>20</v>
      </c>
    </row>
    <row r="24" spans="1:1" ht="16.5" customHeight="1" x14ac:dyDescent="0.25">
      <c r="A24" s="3" t="s">
        <v>21</v>
      </c>
    </row>
    <row r="25" spans="1:1" ht="45" x14ac:dyDescent="0.25">
      <c r="A25" s="3" t="s">
        <v>22</v>
      </c>
    </row>
    <row r="26" spans="1:1" x14ac:dyDescent="0.25">
      <c r="A26" t="s">
        <v>23</v>
      </c>
    </row>
  </sheetData>
  <pageMargins left="0.78750000000000009" right="0.78750000000000009" top="1.0249999999999997" bottom="1.0249999999999997" header="0.78750000000000009" footer="0.78750000000000009"/>
  <pageSetup paperSize="9" firstPageNumber="0" orientation="landscape" horizontalDpi="300" verticalDpi="300"/>
  <headerFooter>
    <oddHeader>&amp;C&amp;"Arial,Normal"&amp;10&amp;A</oddHeader>
    <oddFooter>&amp;C&amp;"Arial,Normal"&amp;10Page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K36"/>
  <sheetViews>
    <sheetView tabSelected="1" topLeftCell="A18" zoomScale="130" zoomScaleNormal="130" workbookViewId="0">
      <selection activeCell="P33" sqref="P33"/>
    </sheetView>
  </sheetViews>
  <sheetFormatPr baseColWidth="10" defaultColWidth="9.140625" defaultRowHeight="15.75" x14ac:dyDescent="0.25"/>
  <cols>
    <col min="1" max="1" width="52.42578125" style="4" customWidth="1"/>
    <col min="2" max="6" width="5.85546875" style="4" customWidth="1"/>
    <col min="7" max="7" width="10" style="5" customWidth="1"/>
    <col min="8" max="8" width="8.42578125" style="4" customWidth="1"/>
    <col min="9" max="9" width="5.42578125" style="4" customWidth="1"/>
    <col min="10" max="10" width="20.85546875" style="4" customWidth="1"/>
    <col min="11" max="13" width="10.42578125" style="4" customWidth="1"/>
    <col min="14" max="14" width="2.28515625" style="4" customWidth="1"/>
    <col min="15" max="16" width="11.140625" style="4" customWidth="1"/>
    <col min="17" max="17" width="11.42578125" style="4"/>
    <col min="18" max="18" width="7.7109375" style="4" customWidth="1"/>
    <col min="19" max="19" width="7.28515625" style="4" customWidth="1"/>
    <col min="20" max="20" width="9.28515625" style="4" customWidth="1"/>
    <col min="21" max="21" width="9.28515625" style="6" customWidth="1"/>
    <col min="22" max="22" width="5.7109375" style="6" customWidth="1"/>
    <col min="23" max="23" width="5.140625" style="6" customWidth="1"/>
    <col min="24" max="24" width="8.42578125" style="6" customWidth="1"/>
    <col min="25" max="25" width="8" style="6" customWidth="1"/>
    <col min="26" max="1025" width="12.85546875" style="4" customWidth="1"/>
  </cols>
  <sheetData>
    <row r="1" spans="1:25" s="7" customFormat="1" x14ac:dyDescent="0.2">
      <c r="A1" s="8" t="s">
        <v>24</v>
      </c>
      <c r="B1" s="9"/>
      <c r="C1" s="9"/>
      <c r="D1" s="9"/>
      <c r="E1" s="9"/>
      <c r="F1" s="9"/>
      <c r="G1" s="10"/>
      <c r="H1" s="9"/>
      <c r="I1" s="11"/>
      <c r="J1" s="11"/>
      <c r="K1" s="11"/>
      <c r="L1" s="11"/>
      <c r="U1" s="12"/>
      <c r="V1" s="12"/>
      <c r="W1" s="12"/>
      <c r="X1" s="12"/>
      <c r="Y1" s="12"/>
    </row>
    <row r="2" spans="1:25" s="7" customFormat="1" x14ac:dyDescent="0.2">
      <c r="A2" s="13" t="s">
        <v>25</v>
      </c>
      <c r="B2" s="199" t="s">
        <v>26</v>
      </c>
      <c r="C2" s="199"/>
      <c r="D2" s="199"/>
      <c r="E2" s="199"/>
      <c r="F2" s="199"/>
      <c r="G2" s="14" t="s">
        <v>27</v>
      </c>
      <c r="H2" s="9"/>
      <c r="I2" s="11"/>
      <c r="J2" s="11"/>
      <c r="K2" s="11"/>
      <c r="L2" s="11"/>
      <c r="U2" s="12"/>
      <c r="V2" s="12"/>
      <c r="W2" s="12"/>
      <c r="X2" s="12"/>
      <c r="Y2" s="12"/>
    </row>
    <row r="3" spans="1:25" s="7" customFormat="1" x14ac:dyDescent="0.2">
      <c r="A3" s="13" t="s">
        <v>28</v>
      </c>
      <c r="B3" s="14" t="s">
        <v>277</v>
      </c>
      <c r="C3" s="9"/>
      <c r="D3" s="9"/>
      <c r="E3" s="9"/>
      <c r="F3" s="9"/>
      <c r="G3" s="10"/>
      <c r="H3" s="9"/>
      <c r="I3" s="11"/>
      <c r="J3" s="11"/>
      <c r="K3" s="11"/>
      <c r="L3" s="11"/>
      <c r="U3" s="12"/>
      <c r="V3" s="12"/>
      <c r="W3" s="12"/>
      <c r="X3" s="12"/>
      <c r="Y3" s="12"/>
    </row>
    <row r="4" spans="1:25" s="7" customFormat="1" x14ac:dyDescent="0.2">
      <c r="A4" s="13" t="s">
        <v>30</v>
      </c>
      <c r="B4" s="14" t="s">
        <v>31</v>
      </c>
      <c r="C4" s="9"/>
      <c r="D4" s="9"/>
      <c r="E4" s="9"/>
      <c r="F4" s="9"/>
      <c r="G4" s="10"/>
      <c r="H4" s="9"/>
      <c r="I4" s="11"/>
      <c r="J4" s="11"/>
      <c r="K4" s="11"/>
      <c r="L4" s="11"/>
      <c r="U4" s="12"/>
      <c r="V4" s="12"/>
      <c r="W4" s="12"/>
      <c r="X4" s="12"/>
      <c r="Y4" s="12"/>
    </row>
    <row r="5" spans="1:25" s="7" customFormat="1" x14ac:dyDescent="0.2">
      <c r="A5" s="13" t="s">
        <v>32</v>
      </c>
      <c r="B5" s="14" t="s">
        <v>276</v>
      </c>
      <c r="C5" s="9"/>
      <c r="D5" s="9"/>
      <c r="E5" s="9"/>
      <c r="F5" s="9"/>
      <c r="G5" s="10"/>
      <c r="H5" s="9"/>
      <c r="I5" s="11"/>
      <c r="J5" s="11"/>
      <c r="K5" s="11"/>
      <c r="L5" s="11"/>
      <c r="U5" s="12"/>
      <c r="V5" s="12"/>
      <c r="W5" s="12"/>
      <c r="X5" s="12"/>
      <c r="Y5" s="12"/>
    </row>
    <row r="6" spans="1:25" s="7" customFormat="1" x14ac:dyDescent="0.2">
      <c r="A6" s="13" t="s">
        <v>33</v>
      </c>
      <c r="B6" s="14"/>
      <c r="C6" s="14" t="s">
        <v>27</v>
      </c>
      <c r="D6" s="9"/>
      <c r="E6" s="9"/>
      <c r="F6" s="9"/>
      <c r="G6" s="10"/>
      <c r="H6" s="9"/>
      <c r="I6" s="11"/>
      <c r="J6" s="11"/>
      <c r="K6" s="11"/>
      <c r="L6" s="11"/>
      <c r="U6" s="12"/>
      <c r="V6" s="12"/>
      <c r="W6" s="12"/>
      <c r="X6" s="12"/>
      <c r="Y6" s="12"/>
    </row>
    <row r="7" spans="1:25" s="7" customFormat="1" x14ac:dyDescent="0.2">
      <c r="A7" s="13" t="s">
        <v>34</v>
      </c>
      <c r="B7" s="9" t="s">
        <v>35</v>
      </c>
      <c r="C7" s="9"/>
      <c r="D7" s="9"/>
      <c r="E7" s="9"/>
      <c r="F7" s="9"/>
      <c r="G7" s="10"/>
      <c r="H7" s="9"/>
      <c r="I7" s="11"/>
      <c r="J7" s="11"/>
      <c r="K7" s="11"/>
      <c r="L7" s="11"/>
      <c r="U7" s="12"/>
      <c r="V7" s="12"/>
      <c r="W7" s="12"/>
      <c r="X7" s="12"/>
      <c r="Y7" s="12"/>
    </row>
    <row r="8" spans="1:25" s="7" customFormat="1" x14ac:dyDescent="0.2">
      <c r="A8" s="13" t="s">
        <v>36</v>
      </c>
      <c r="B8" s="14" t="s">
        <v>278</v>
      </c>
      <c r="C8" s="9"/>
      <c r="D8" s="9"/>
      <c r="E8" s="9"/>
      <c r="F8" s="9"/>
      <c r="G8" s="10"/>
      <c r="H8" s="9"/>
      <c r="I8" s="11"/>
      <c r="J8" s="11"/>
      <c r="K8" s="11"/>
      <c r="L8" s="11"/>
      <c r="U8" s="12"/>
      <c r="V8" s="12"/>
      <c r="W8" s="12"/>
      <c r="X8" s="12"/>
      <c r="Y8" s="12"/>
    </row>
    <row r="9" spans="1:25" s="7" customFormat="1" ht="11.25" customHeight="1" x14ac:dyDescent="0.25">
      <c r="A9" s="15"/>
      <c r="B9" s="15"/>
      <c r="C9" s="15"/>
      <c r="D9" s="15"/>
      <c r="E9" s="15"/>
      <c r="F9" s="15"/>
      <c r="G9" s="15"/>
      <c r="H9" s="15"/>
      <c r="I9" s="11"/>
      <c r="J9" s="11"/>
      <c r="K9" s="11"/>
      <c r="L9" s="11"/>
      <c r="U9" s="12"/>
      <c r="V9" s="12"/>
      <c r="W9" s="12"/>
      <c r="X9" s="12"/>
      <c r="Y9" s="12"/>
    </row>
    <row r="10" spans="1:25" s="7" customFormat="1" ht="15" x14ac:dyDescent="0.2">
      <c r="A10" s="16" t="s">
        <v>37</v>
      </c>
      <c r="B10" s="17"/>
      <c r="C10" s="17"/>
      <c r="D10" s="17"/>
      <c r="E10" s="17"/>
      <c r="F10" s="17"/>
      <c r="G10" s="18"/>
      <c r="H10" s="19"/>
      <c r="I10" s="11"/>
      <c r="J10" s="11"/>
      <c r="K10" s="11"/>
      <c r="L10" s="11"/>
      <c r="U10" s="12"/>
      <c r="V10" s="12"/>
      <c r="W10" s="12"/>
      <c r="X10" s="12"/>
      <c r="Y10" s="12"/>
    </row>
    <row r="11" spans="1:25" s="7" customFormat="1" ht="15" x14ac:dyDescent="0.2">
      <c r="A11" s="20" t="s">
        <v>38</v>
      </c>
      <c r="B11" s="9"/>
      <c r="C11" s="9"/>
      <c r="D11" s="9"/>
      <c r="E11" s="9"/>
      <c r="F11" s="9"/>
      <c r="G11" s="10"/>
      <c r="H11" s="21"/>
      <c r="I11" s="11"/>
      <c r="J11" s="11"/>
      <c r="K11" s="11"/>
      <c r="L11" s="11"/>
      <c r="U11" s="12"/>
      <c r="V11" s="12"/>
      <c r="W11" s="12"/>
      <c r="X11" s="12"/>
      <c r="Y11" s="12"/>
    </row>
    <row r="12" spans="1:25" s="7" customFormat="1" ht="15" x14ac:dyDescent="0.2">
      <c r="A12" s="20" t="s">
        <v>39</v>
      </c>
      <c r="B12" s="9"/>
      <c r="C12" s="9"/>
      <c r="D12" s="9"/>
      <c r="E12" s="9"/>
      <c r="F12" s="9"/>
      <c r="G12" s="10"/>
      <c r="H12" s="21"/>
      <c r="I12" s="11"/>
      <c r="J12" s="11"/>
      <c r="K12" s="11"/>
      <c r="L12" s="11"/>
      <c r="U12" s="12"/>
      <c r="V12" s="12"/>
      <c r="W12" s="12"/>
      <c r="X12" s="12"/>
      <c r="Y12" s="12"/>
    </row>
    <row r="13" spans="1:25" s="7" customFormat="1" ht="15" x14ac:dyDescent="0.2">
      <c r="A13" s="22" t="s">
        <v>40</v>
      </c>
      <c r="B13" s="9"/>
      <c r="C13" s="9"/>
      <c r="D13" s="9"/>
      <c r="E13" s="9"/>
      <c r="F13" s="9"/>
      <c r="G13" s="10"/>
      <c r="H13" s="21"/>
      <c r="I13" s="11"/>
      <c r="J13" s="11"/>
      <c r="K13" s="11"/>
      <c r="L13" s="11"/>
      <c r="U13" s="12"/>
      <c r="V13" s="12"/>
      <c r="W13" s="12"/>
      <c r="X13" s="12"/>
      <c r="Y13" s="12"/>
    </row>
    <row r="14" spans="1:25" s="7" customFormat="1" ht="15" x14ac:dyDescent="0.2">
      <c r="A14" s="20" t="s">
        <v>41</v>
      </c>
      <c r="B14" s="9"/>
      <c r="C14" s="9"/>
      <c r="D14" s="9"/>
      <c r="E14" s="9"/>
      <c r="F14" s="9"/>
      <c r="G14" s="10"/>
      <c r="H14" s="21"/>
      <c r="I14" s="11"/>
      <c r="J14" s="11"/>
      <c r="K14" s="11"/>
      <c r="L14" s="11"/>
      <c r="U14" s="12"/>
      <c r="V14" s="12"/>
      <c r="W14" s="12"/>
      <c r="X14" s="12"/>
      <c r="Y14" s="12"/>
    </row>
    <row r="15" spans="1:25" s="7" customFormat="1" ht="15" x14ac:dyDescent="0.2">
      <c r="A15" s="23" t="s">
        <v>42</v>
      </c>
      <c r="B15" s="9"/>
      <c r="C15" s="9"/>
      <c r="D15" s="9"/>
      <c r="E15" s="9"/>
      <c r="F15" s="9"/>
      <c r="G15" s="10"/>
      <c r="H15" s="21"/>
      <c r="I15" s="11"/>
      <c r="J15" s="11"/>
      <c r="K15" s="11"/>
      <c r="L15" s="11"/>
      <c r="U15" s="12"/>
      <c r="V15" s="12"/>
      <c r="W15" s="12"/>
      <c r="X15" s="12"/>
      <c r="Y15" s="12"/>
    </row>
    <row r="16" spans="1:25" s="7" customFormat="1" ht="15" x14ac:dyDescent="0.2">
      <c r="A16" s="24" t="s">
        <v>43</v>
      </c>
      <c r="B16" s="9"/>
      <c r="C16" s="9"/>
      <c r="D16" s="9"/>
      <c r="E16" s="9"/>
      <c r="F16" s="9"/>
      <c r="G16" s="10"/>
      <c r="H16" s="21"/>
      <c r="I16" s="11"/>
      <c r="J16" s="11"/>
      <c r="K16" s="11"/>
      <c r="L16" s="11"/>
      <c r="U16" s="12"/>
      <c r="V16" s="12"/>
      <c r="W16" s="12"/>
      <c r="X16" s="12"/>
      <c r="Y16" s="12"/>
    </row>
    <row r="17" spans="1:26" s="7" customFormat="1" ht="15" x14ac:dyDescent="0.2">
      <c r="A17" s="25" t="s">
        <v>44</v>
      </c>
      <c r="B17" s="26"/>
      <c r="C17" s="26"/>
      <c r="D17" s="26"/>
      <c r="E17" s="26"/>
      <c r="F17" s="26"/>
      <c r="G17" s="27"/>
      <c r="H17" s="28"/>
      <c r="I17" s="11"/>
      <c r="J17" s="11"/>
      <c r="K17" s="11"/>
      <c r="L17" s="11"/>
      <c r="U17" s="12"/>
      <c r="V17" s="12"/>
      <c r="W17" s="12"/>
      <c r="X17" s="12"/>
      <c r="Y17" s="12"/>
    </row>
    <row r="18" spans="1:26" s="7" customFormat="1" ht="11.25" customHeight="1" x14ac:dyDescent="0.2">
      <c r="A18" s="29"/>
      <c r="B18" s="9"/>
      <c r="C18" s="9"/>
      <c r="D18" s="9"/>
      <c r="E18" s="9"/>
      <c r="F18" s="9"/>
      <c r="G18" s="10"/>
      <c r="H18" s="9"/>
      <c r="I18" s="11"/>
      <c r="J18" s="11"/>
      <c r="K18" s="11"/>
      <c r="L18" s="11"/>
      <c r="U18" s="12"/>
      <c r="V18" s="12"/>
      <c r="W18" s="12"/>
      <c r="X18" s="12"/>
      <c r="Y18" s="12"/>
    </row>
    <row r="19" spans="1:26" s="7" customFormat="1" ht="20.25" customHeight="1" x14ac:dyDescent="0.25">
      <c r="A19" s="30"/>
      <c r="B19" s="30"/>
      <c r="C19" s="31"/>
      <c r="D19" s="31"/>
      <c r="E19" s="31"/>
      <c r="F19" s="31"/>
      <c r="G19" s="32" t="s">
        <v>45</v>
      </c>
      <c r="H19" s="33">
        <f>H22+H25+H30</f>
        <v>256</v>
      </c>
      <c r="I19" s="34"/>
      <c r="J19" s="35" t="s">
        <v>46</v>
      </c>
      <c r="K19" s="36">
        <f>J22+J25+J30</f>
        <v>30</v>
      </c>
      <c r="L19" s="37"/>
      <c r="M19" s="37"/>
      <c r="N19" s="38"/>
      <c r="O19" s="38"/>
      <c r="P19" s="38"/>
      <c r="Q19" s="38"/>
      <c r="R19" s="38"/>
      <c r="S19" s="38"/>
      <c r="T19" s="39"/>
      <c r="U19" s="39"/>
      <c r="V19" s="39"/>
      <c r="W19" s="39"/>
      <c r="X19" s="40" t="s">
        <v>47</v>
      </c>
      <c r="Y19" s="41">
        <f>Y22+Y25+Y30</f>
        <v>230.5</v>
      </c>
      <c r="Z19" s="38"/>
    </row>
    <row r="20" spans="1:26" ht="15.75" customHeight="1" x14ac:dyDescent="0.25">
      <c r="A20" s="42"/>
      <c r="B20" s="42"/>
      <c r="C20" s="43"/>
      <c r="D20" s="43"/>
      <c r="E20" s="43"/>
      <c r="F20" s="43"/>
      <c r="G20" s="43"/>
      <c r="H20" s="44"/>
      <c r="I20" s="45"/>
      <c r="J20" s="46"/>
      <c r="K20" s="46"/>
      <c r="L20" s="46"/>
      <c r="M20" s="46"/>
      <c r="Q20" s="47" t="s">
        <v>48</v>
      </c>
      <c r="R20" s="48">
        <v>1</v>
      </c>
      <c r="S20" s="49">
        <v>45</v>
      </c>
      <c r="T20" s="49">
        <v>25</v>
      </c>
      <c r="U20" s="49">
        <v>40</v>
      </c>
      <c r="V20" s="50">
        <v>25</v>
      </c>
      <c r="W20" s="4"/>
      <c r="X20" s="44"/>
      <c r="Y20" s="44"/>
    </row>
    <row r="21" spans="1:26" ht="60.75" customHeight="1" x14ac:dyDescent="0.25">
      <c r="A21" s="51" t="s">
        <v>49</v>
      </c>
      <c r="B21" s="52" t="s">
        <v>50</v>
      </c>
      <c r="C21" s="52" t="s">
        <v>51</v>
      </c>
      <c r="D21" s="52" t="s">
        <v>52</v>
      </c>
      <c r="E21" s="52" t="s">
        <v>53</v>
      </c>
      <c r="F21" s="52" t="s">
        <v>54</v>
      </c>
      <c r="G21" s="52" t="s">
        <v>55</v>
      </c>
      <c r="H21" s="53" t="s">
        <v>56</v>
      </c>
      <c r="I21" s="52" t="s">
        <v>57</v>
      </c>
      <c r="J21" s="52" t="s">
        <v>58</v>
      </c>
      <c r="K21" s="52" t="s">
        <v>59</v>
      </c>
      <c r="L21" s="52" t="s">
        <v>60</v>
      </c>
      <c r="M21" s="54" t="s">
        <v>61</v>
      </c>
      <c r="N21" s="55"/>
      <c r="O21" s="56" t="s">
        <v>62</v>
      </c>
      <c r="P21" s="57" t="s">
        <v>63</v>
      </c>
      <c r="Q21" s="57" t="s">
        <v>64</v>
      </c>
      <c r="R21" s="57" t="s">
        <v>65</v>
      </c>
      <c r="S21" s="57" t="s">
        <v>66</v>
      </c>
      <c r="T21" s="57" t="s">
        <v>67</v>
      </c>
      <c r="U21" s="57" t="s">
        <v>54</v>
      </c>
      <c r="V21" s="58" t="s">
        <v>68</v>
      </c>
      <c r="W21" s="55"/>
      <c r="X21" s="59" t="s">
        <v>69</v>
      </c>
      <c r="Y21" s="60" t="s">
        <v>70</v>
      </c>
    </row>
    <row r="22" spans="1:26" s="61" customFormat="1" x14ac:dyDescent="0.25">
      <c r="A22" s="62" t="s">
        <v>71</v>
      </c>
      <c r="B22" s="63"/>
      <c r="C22" s="64">
        <f>SUM(C23:C24)</f>
        <v>18</v>
      </c>
      <c r="D22" s="64"/>
      <c r="E22" s="64"/>
      <c r="F22" s="64"/>
      <c r="G22" s="64">
        <f>SUM(G23:G24)</f>
        <v>42</v>
      </c>
      <c r="H22" s="65">
        <f>+SUM(H23:H24)</f>
        <v>72</v>
      </c>
      <c r="I22" s="64">
        <f>SUM(I23:I24)</f>
        <v>8</v>
      </c>
      <c r="J22" s="64">
        <f>SUM(J23:J24)</f>
        <v>8</v>
      </c>
      <c r="K22" s="64"/>
      <c r="L22" s="64"/>
      <c r="M22" s="66"/>
      <c r="N22" s="67"/>
      <c r="O22" s="68"/>
      <c r="P22" s="69"/>
      <c r="Q22" s="69"/>
      <c r="R22" s="69"/>
      <c r="S22" s="69"/>
      <c r="T22" s="69"/>
      <c r="U22" s="69"/>
      <c r="V22" s="70"/>
      <c r="W22" s="67"/>
      <c r="X22" s="71"/>
      <c r="Y22" s="72">
        <f>+SUM(Y23:Y24)</f>
        <v>81</v>
      </c>
    </row>
    <row r="23" spans="1:26" s="4" customFormat="1" x14ac:dyDescent="0.25">
      <c r="A23" s="73" t="s">
        <v>74</v>
      </c>
      <c r="B23" s="74" t="s">
        <v>72</v>
      </c>
      <c r="C23" s="75">
        <v>6</v>
      </c>
      <c r="D23" s="75"/>
      <c r="E23" s="75">
        <v>12</v>
      </c>
      <c r="F23" s="75"/>
      <c r="G23" s="75">
        <v>12</v>
      </c>
      <c r="H23" s="76">
        <f t="shared" ref="H23" si="0">SUM(C23:G23)</f>
        <v>30</v>
      </c>
      <c r="I23" s="75">
        <v>3</v>
      </c>
      <c r="J23" s="75">
        <v>3</v>
      </c>
      <c r="K23" s="75" t="s">
        <v>172</v>
      </c>
      <c r="L23" s="75"/>
      <c r="M23" s="77"/>
      <c r="N23" s="78"/>
      <c r="O23" s="79">
        <v>25</v>
      </c>
      <c r="P23" s="198" t="s">
        <v>292</v>
      </c>
      <c r="Q23" s="75">
        <v>25</v>
      </c>
      <c r="R23" s="80">
        <f t="shared" ref="R23" si="1">+IF(C23&gt;0,$R$20,0)</f>
        <v>1</v>
      </c>
      <c r="S23" s="80">
        <f t="shared" ref="S23" si="2">IF(D23&gt;0,ROUNDUP($Q23/$S$20,0),0)</f>
        <v>0</v>
      </c>
      <c r="T23" s="80">
        <f t="shared" ref="T23" si="3">IF(E23&gt;0,ROUNDUP($Q23/$T$20,0),0)</f>
        <v>1</v>
      </c>
      <c r="U23" s="80">
        <f t="shared" ref="U23" si="4">IF(F23&gt;0,ROUNDUP($Q23/$U$20,0),0)</f>
        <v>0</v>
      </c>
      <c r="V23" s="99">
        <v>1</v>
      </c>
      <c r="W23" s="78"/>
      <c r="X23" s="82">
        <f t="shared" ref="X23" si="5">+IF(ISBLANK($P23),0,O23/Q23)</f>
        <v>1</v>
      </c>
      <c r="Y23" s="83">
        <f t="shared" ref="Y23" si="6">IF(X23&gt;0,(C23*1.5*R23+D23*S23+G23*V23+E23*T23+U23*F23)*X23,(C23*1.5*R23+D23*S23+G23*V23+E23*T23+U23*F23))</f>
        <v>33</v>
      </c>
      <c r="Z23" s="196"/>
    </row>
    <row r="24" spans="1:26" s="4" customFormat="1" x14ac:dyDescent="0.25">
      <c r="A24" s="84" t="s">
        <v>281</v>
      </c>
      <c r="B24" s="85" t="s">
        <v>72</v>
      </c>
      <c r="C24" s="86">
        <v>12</v>
      </c>
      <c r="D24" s="86"/>
      <c r="E24" s="86"/>
      <c r="F24" s="86"/>
      <c r="G24" s="86">
        <v>30</v>
      </c>
      <c r="H24" s="87">
        <f t="shared" ref="H24" si="7">SUM(C24:G24)</f>
        <v>42</v>
      </c>
      <c r="I24" s="86">
        <v>5</v>
      </c>
      <c r="J24" s="86">
        <v>5</v>
      </c>
      <c r="K24" s="75" t="s">
        <v>172</v>
      </c>
      <c r="L24" s="86"/>
      <c r="M24" s="88"/>
      <c r="N24" s="78"/>
      <c r="O24" s="89">
        <v>25</v>
      </c>
      <c r="P24" s="86"/>
      <c r="Q24" s="86">
        <v>25</v>
      </c>
      <c r="R24" s="90">
        <f t="shared" ref="R24:R33" si="8">+IF(C24&gt;0,$R$20,0)</f>
        <v>1</v>
      </c>
      <c r="S24" s="90">
        <f t="shared" ref="S24:S33" si="9">IF(D24&gt;0,ROUNDUP($Q24/$S$20,0),0)</f>
        <v>0</v>
      </c>
      <c r="T24" s="90">
        <f t="shared" ref="T24:T33" si="10">IF(E24&gt;0,ROUNDUP($Q24/$T$20,0),0)</f>
        <v>0</v>
      </c>
      <c r="U24" s="90">
        <f t="shared" ref="U24:U33" si="11">IF(F24&gt;0,ROUNDUP($Q24/$U$20,0),0)</f>
        <v>0</v>
      </c>
      <c r="V24" s="91">
        <v>1</v>
      </c>
      <c r="W24" s="78"/>
      <c r="X24" s="92">
        <f t="shared" ref="X24:X33" si="12">+IF(ISBLANK($P24),0,O24/Q24)</f>
        <v>0</v>
      </c>
      <c r="Y24" s="93">
        <f t="shared" ref="Y24" si="13">IF(X24&gt;0,(C24*1.5*R24+D24*S24+G24*V24+E24*T24+U24*F24)*X24,(C24*1.5*R24+D24*S24+G24*V24+E24*T24+U24*F24))</f>
        <v>48</v>
      </c>
      <c r="Z24" s="196"/>
    </row>
    <row r="25" spans="1:26" s="61" customFormat="1" x14ac:dyDescent="0.25">
      <c r="A25" s="62" t="s">
        <v>73</v>
      </c>
      <c r="B25" s="63"/>
      <c r="C25" s="64">
        <f>SUM(C26:C29)</f>
        <v>18</v>
      </c>
      <c r="D25" s="94"/>
      <c r="E25" s="64">
        <f>SUM(E26:E29)</f>
        <v>0</v>
      </c>
      <c r="F25" s="94"/>
      <c r="G25" s="64">
        <f>SUM(G26:G29)</f>
        <v>72</v>
      </c>
      <c r="H25" s="95">
        <f>+SUM(H26:H29)</f>
        <v>90</v>
      </c>
      <c r="I25" s="94">
        <f>SUM(I26:I29)</f>
        <v>9</v>
      </c>
      <c r="J25" s="94">
        <f>SUM(J26:J29)</f>
        <v>9</v>
      </c>
      <c r="K25" s="94"/>
      <c r="L25" s="94"/>
      <c r="M25" s="96"/>
      <c r="N25" s="67"/>
      <c r="O25" s="97"/>
      <c r="P25" s="94"/>
      <c r="Q25" s="94"/>
      <c r="R25" s="64"/>
      <c r="S25" s="64"/>
      <c r="T25" s="64"/>
      <c r="U25" s="64"/>
      <c r="V25" s="66"/>
      <c r="W25" s="67"/>
      <c r="X25" s="98"/>
      <c r="Y25" s="72">
        <f>+SUM(Y26:Y29)</f>
        <v>51</v>
      </c>
    </row>
    <row r="26" spans="1:26" s="4" customFormat="1" x14ac:dyDescent="0.25">
      <c r="A26" s="84" t="s">
        <v>75</v>
      </c>
      <c r="B26" s="85" t="s">
        <v>72</v>
      </c>
      <c r="C26" s="86">
        <v>12</v>
      </c>
      <c r="D26" s="86"/>
      <c r="E26" s="86"/>
      <c r="F26" s="86"/>
      <c r="G26" s="86">
        <v>6</v>
      </c>
      <c r="H26" s="87">
        <f t="shared" ref="H26:H29" si="14">SUM(C26:G26)</f>
        <v>18</v>
      </c>
      <c r="I26" s="86">
        <v>2</v>
      </c>
      <c r="J26" s="86">
        <v>2</v>
      </c>
      <c r="K26" s="75" t="s">
        <v>172</v>
      </c>
      <c r="L26" s="86"/>
      <c r="M26" s="88"/>
      <c r="N26" s="78"/>
      <c r="O26" s="89">
        <v>25</v>
      </c>
      <c r="P26" s="198" t="s">
        <v>292</v>
      </c>
      <c r="Q26" s="86">
        <v>25</v>
      </c>
      <c r="R26" s="90">
        <f t="shared" si="8"/>
        <v>1</v>
      </c>
      <c r="S26" s="90">
        <f t="shared" si="9"/>
        <v>0</v>
      </c>
      <c r="T26" s="90">
        <f t="shared" si="10"/>
        <v>0</v>
      </c>
      <c r="U26" s="90">
        <f t="shared" si="11"/>
        <v>0</v>
      </c>
      <c r="V26" s="91">
        <v>1</v>
      </c>
      <c r="W26" s="78"/>
      <c r="X26" s="92">
        <f t="shared" si="12"/>
        <v>1</v>
      </c>
      <c r="Y26" s="93">
        <f t="shared" ref="Y26:Y29" si="15">IF(X26&gt;0,(C26*1.5*R26+D26*S26+G26*V26+E26*T26+U26*F26)*X26,(C26*1.5*R26+D26*S26+G26*V26+E26*T26+U26*F26))</f>
        <v>24</v>
      </c>
      <c r="Z26" s="197"/>
    </row>
    <row r="27" spans="1:26" s="4" customFormat="1" x14ac:dyDescent="0.25">
      <c r="A27" s="84" t="s">
        <v>280</v>
      </c>
      <c r="B27" s="85" t="s">
        <v>72</v>
      </c>
      <c r="C27" s="86"/>
      <c r="D27" s="86"/>
      <c r="E27" s="86"/>
      <c r="F27" s="86"/>
      <c r="G27" s="86">
        <v>18</v>
      </c>
      <c r="H27" s="87">
        <f t="shared" si="14"/>
        <v>18</v>
      </c>
      <c r="I27" s="86">
        <v>1</v>
      </c>
      <c r="J27" s="100">
        <v>1</v>
      </c>
      <c r="K27" s="75" t="s">
        <v>172</v>
      </c>
      <c r="L27" s="86"/>
      <c r="M27" s="88"/>
      <c r="N27" s="78"/>
      <c r="O27" s="89">
        <v>25</v>
      </c>
      <c r="P27" s="198"/>
      <c r="Q27" s="86">
        <v>25</v>
      </c>
      <c r="R27" s="90">
        <v>0</v>
      </c>
      <c r="S27" s="90">
        <v>0</v>
      </c>
      <c r="T27" s="90">
        <v>0</v>
      </c>
      <c r="U27" s="90">
        <v>0</v>
      </c>
      <c r="V27" s="91">
        <v>1</v>
      </c>
      <c r="W27" s="78"/>
      <c r="X27" s="92"/>
      <c r="Y27" s="93"/>
      <c r="Z27" s="197"/>
    </row>
    <row r="28" spans="1:26" s="4" customFormat="1" x14ac:dyDescent="0.25">
      <c r="A28" s="84" t="s">
        <v>282</v>
      </c>
      <c r="B28" s="85" t="s">
        <v>72</v>
      </c>
      <c r="C28" s="86">
        <v>6</v>
      </c>
      <c r="D28" s="86"/>
      <c r="E28" s="86"/>
      <c r="F28" s="86"/>
      <c r="G28" s="86">
        <v>21</v>
      </c>
      <c r="H28" s="87">
        <f t="shared" si="14"/>
        <v>27</v>
      </c>
      <c r="I28" s="86">
        <v>3</v>
      </c>
      <c r="J28" s="100">
        <v>3</v>
      </c>
      <c r="K28" s="75"/>
      <c r="L28" s="86"/>
      <c r="M28" s="88"/>
      <c r="N28" s="78"/>
      <c r="O28" s="89">
        <v>25</v>
      </c>
      <c r="P28" s="86"/>
      <c r="Q28" s="86">
        <v>25</v>
      </c>
      <c r="R28" s="90">
        <v>1</v>
      </c>
      <c r="S28" s="90">
        <v>0</v>
      </c>
      <c r="T28" s="90">
        <v>0</v>
      </c>
      <c r="U28" s="90">
        <v>0</v>
      </c>
      <c r="V28" s="91">
        <v>1</v>
      </c>
      <c r="W28" s="78"/>
      <c r="X28" s="92"/>
      <c r="Y28" s="93"/>
      <c r="Z28" s="197"/>
    </row>
    <row r="29" spans="1:26" s="4" customFormat="1" x14ac:dyDescent="0.25">
      <c r="A29" s="84" t="s">
        <v>76</v>
      </c>
      <c r="B29" s="85" t="s">
        <v>72</v>
      </c>
      <c r="C29" s="86"/>
      <c r="D29" s="86"/>
      <c r="E29" s="86"/>
      <c r="F29" s="86"/>
      <c r="G29" s="86">
        <v>27</v>
      </c>
      <c r="H29" s="87">
        <f t="shared" si="14"/>
        <v>27</v>
      </c>
      <c r="I29" s="86">
        <v>3</v>
      </c>
      <c r="J29" s="100">
        <v>3</v>
      </c>
      <c r="K29" s="75" t="s">
        <v>172</v>
      </c>
      <c r="L29" s="86"/>
      <c r="M29" s="88"/>
      <c r="N29" s="78"/>
      <c r="O29" s="89">
        <v>25</v>
      </c>
      <c r="P29" s="86"/>
      <c r="Q29" s="86">
        <v>25</v>
      </c>
      <c r="R29" s="90">
        <f t="shared" si="8"/>
        <v>0</v>
      </c>
      <c r="S29" s="90">
        <f t="shared" si="9"/>
        <v>0</v>
      </c>
      <c r="T29" s="90">
        <f t="shared" si="10"/>
        <v>0</v>
      </c>
      <c r="U29" s="90">
        <f t="shared" si="11"/>
        <v>0</v>
      </c>
      <c r="V29" s="91">
        <f t="shared" ref="V29:V32" si="16">IF(G29&gt;0,ROUNDUP($Q29/$V$20,0),0)</f>
        <v>1</v>
      </c>
      <c r="W29" s="78"/>
      <c r="X29" s="92">
        <f t="shared" si="12"/>
        <v>0</v>
      </c>
      <c r="Y29" s="93">
        <f t="shared" si="15"/>
        <v>27</v>
      </c>
    </row>
    <row r="30" spans="1:26" s="61" customFormat="1" x14ac:dyDescent="0.25">
      <c r="A30" s="62" t="s">
        <v>279</v>
      </c>
      <c r="B30" s="63"/>
      <c r="C30" s="64">
        <f>SUM(C31:C33)</f>
        <v>9</v>
      </c>
      <c r="D30" s="94"/>
      <c r="E30" s="64">
        <f>SUM(E31:E33)</f>
        <v>45</v>
      </c>
      <c r="F30" s="94"/>
      <c r="G30" s="64">
        <f>SUM(G31:G33)</f>
        <v>40</v>
      </c>
      <c r="H30" s="95">
        <f>+SUM(H31:H33)</f>
        <v>94</v>
      </c>
      <c r="I30" s="94">
        <f>SUM(I31:I33)</f>
        <v>13</v>
      </c>
      <c r="J30" s="94">
        <f>SUM(J31:J33)</f>
        <v>13</v>
      </c>
      <c r="K30" s="94"/>
      <c r="L30" s="94"/>
      <c r="M30" s="96"/>
      <c r="N30" s="67"/>
      <c r="O30" s="97"/>
      <c r="P30" s="94"/>
      <c r="Q30" s="94"/>
      <c r="R30" s="64"/>
      <c r="S30" s="64"/>
      <c r="T30" s="64"/>
      <c r="U30" s="64"/>
      <c r="V30" s="66"/>
      <c r="W30" s="67"/>
      <c r="X30" s="98"/>
      <c r="Y30" s="72">
        <f>+SUM(Y31:Y33)</f>
        <v>98.5</v>
      </c>
    </row>
    <row r="31" spans="1:26" s="4" customFormat="1" x14ac:dyDescent="0.25">
      <c r="A31" s="73" t="s">
        <v>77</v>
      </c>
      <c r="B31" s="74" t="s">
        <v>72</v>
      </c>
      <c r="C31" s="75">
        <v>9</v>
      </c>
      <c r="D31" s="75"/>
      <c r="E31" s="75">
        <v>12</v>
      </c>
      <c r="F31" s="75"/>
      <c r="G31" s="75"/>
      <c r="H31" s="76">
        <f t="shared" ref="H31:H33" si="17">SUM(C31:G31)</f>
        <v>21</v>
      </c>
      <c r="I31" s="75">
        <v>2</v>
      </c>
      <c r="J31" s="75">
        <v>2</v>
      </c>
      <c r="K31" s="75" t="s">
        <v>172</v>
      </c>
      <c r="L31" s="75"/>
      <c r="M31" s="77"/>
      <c r="N31" s="78"/>
      <c r="O31" s="79">
        <v>25</v>
      </c>
      <c r="P31" s="75"/>
      <c r="Q31" s="75">
        <v>25</v>
      </c>
      <c r="R31" s="80">
        <f t="shared" si="8"/>
        <v>1</v>
      </c>
      <c r="S31" s="80">
        <f t="shared" si="9"/>
        <v>0</v>
      </c>
      <c r="T31" s="80">
        <v>1</v>
      </c>
      <c r="U31" s="80">
        <f t="shared" si="11"/>
        <v>0</v>
      </c>
      <c r="V31" s="99">
        <f t="shared" si="16"/>
        <v>0</v>
      </c>
      <c r="W31" s="78"/>
      <c r="X31" s="82">
        <f t="shared" si="12"/>
        <v>0</v>
      </c>
      <c r="Y31" s="83">
        <f t="shared" ref="Y31:Y33" si="18">IF(X31&gt;0,(C31*1.5*R31+D31*S31+G31*V31+E31*T31+U31*F31)*X31,(C31*1.5*R31+D31*S31+G31*V31+E31*T31+U31*F31))</f>
        <v>25.5</v>
      </c>
    </row>
    <row r="32" spans="1:26" s="4" customFormat="1" ht="18" x14ac:dyDescent="0.25">
      <c r="A32" s="84" t="s">
        <v>78</v>
      </c>
      <c r="B32" s="85" t="s">
        <v>72</v>
      </c>
      <c r="C32" s="86"/>
      <c r="D32" s="86"/>
      <c r="E32" s="86">
        <v>33</v>
      </c>
      <c r="F32" s="86"/>
      <c r="G32" s="86"/>
      <c r="H32" s="87">
        <f t="shared" si="17"/>
        <v>33</v>
      </c>
      <c r="I32" s="86">
        <v>3</v>
      </c>
      <c r="J32" s="86">
        <v>3</v>
      </c>
      <c r="K32" s="75" t="s">
        <v>172</v>
      </c>
      <c r="L32" s="86" t="s">
        <v>124</v>
      </c>
      <c r="M32" s="88"/>
      <c r="N32" s="78"/>
      <c r="O32" s="89">
        <v>25</v>
      </c>
      <c r="P32" s="198" t="s">
        <v>292</v>
      </c>
      <c r="Q32" s="86">
        <v>25</v>
      </c>
      <c r="R32" s="90">
        <f t="shared" si="8"/>
        <v>0</v>
      </c>
      <c r="S32" s="90">
        <f t="shared" si="9"/>
        <v>0</v>
      </c>
      <c r="T32" s="90">
        <v>1</v>
      </c>
      <c r="U32" s="90">
        <f t="shared" si="11"/>
        <v>0</v>
      </c>
      <c r="V32" s="91">
        <f t="shared" si="16"/>
        <v>0</v>
      </c>
      <c r="W32" s="78"/>
      <c r="X32" s="92">
        <f t="shared" si="12"/>
        <v>1</v>
      </c>
      <c r="Y32" s="93">
        <f t="shared" si="18"/>
        <v>33</v>
      </c>
      <c r="Z32" s="196"/>
    </row>
    <row r="33" spans="1:25" s="4" customFormat="1" x14ac:dyDescent="0.25">
      <c r="A33" s="84" t="s">
        <v>80</v>
      </c>
      <c r="B33" s="85" t="s">
        <v>72</v>
      </c>
      <c r="C33" s="101"/>
      <c r="D33" s="86"/>
      <c r="E33" s="101"/>
      <c r="F33" s="86"/>
      <c r="G33" s="101">
        <v>40</v>
      </c>
      <c r="H33" s="87">
        <f t="shared" si="17"/>
        <v>40</v>
      </c>
      <c r="I33" s="86">
        <v>8</v>
      </c>
      <c r="J33" s="86">
        <v>8</v>
      </c>
      <c r="K33" s="75" t="s">
        <v>172</v>
      </c>
      <c r="L33" s="86"/>
      <c r="M33" s="88"/>
      <c r="N33" s="78"/>
      <c r="O33" s="89">
        <v>25</v>
      </c>
      <c r="P33" s="86"/>
      <c r="Q33" s="86">
        <v>25</v>
      </c>
      <c r="R33" s="90">
        <f t="shared" si="8"/>
        <v>0</v>
      </c>
      <c r="S33" s="90">
        <f t="shared" si="9"/>
        <v>0</v>
      </c>
      <c r="T33" s="90">
        <f t="shared" si="10"/>
        <v>0</v>
      </c>
      <c r="U33" s="90">
        <f t="shared" si="11"/>
        <v>0</v>
      </c>
      <c r="V33" s="91">
        <v>1</v>
      </c>
      <c r="W33" s="78"/>
      <c r="X33" s="92">
        <f t="shared" si="12"/>
        <v>0</v>
      </c>
      <c r="Y33" s="93">
        <f t="shared" si="18"/>
        <v>40</v>
      </c>
    </row>
    <row r="34" spans="1:25" s="4" customFormat="1" x14ac:dyDescent="0.25">
      <c r="A34" s="102"/>
      <c r="B34" s="103"/>
      <c r="C34" s="104"/>
      <c r="D34" s="104"/>
      <c r="E34" s="104"/>
      <c r="F34" s="104"/>
      <c r="G34" s="104"/>
      <c r="H34" s="80"/>
      <c r="I34" s="104"/>
      <c r="J34" s="104"/>
      <c r="K34" s="104"/>
      <c r="L34" s="104"/>
      <c r="M34" s="105"/>
      <c r="N34" s="78"/>
      <c r="O34" s="106"/>
      <c r="P34" s="107"/>
      <c r="Q34" s="107"/>
      <c r="R34" s="108"/>
      <c r="S34" s="108"/>
      <c r="T34" s="108"/>
      <c r="U34" s="108"/>
      <c r="V34" s="109"/>
      <c r="W34" s="78"/>
      <c r="X34" s="110"/>
      <c r="Y34" s="111"/>
    </row>
    <row r="35" spans="1:25" s="4" customFormat="1" x14ac:dyDescent="0.25">
      <c r="A35" s="112"/>
      <c r="B35" s="113"/>
      <c r="C35" s="114"/>
      <c r="D35" s="114"/>
      <c r="E35" s="114"/>
      <c r="F35" s="114"/>
      <c r="G35" s="114"/>
      <c r="H35" s="90"/>
      <c r="I35" s="114"/>
      <c r="J35" s="114"/>
      <c r="K35" s="114"/>
      <c r="L35" s="114"/>
      <c r="M35" s="115"/>
      <c r="N35" s="78"/>
      <c r="O35" s="116"/>
      <c r="P35" s="117"/>
      <c r="Q35" s="117"/>
      <c r="R35" s="90"/>
      <c r="S35" s="90"/>
      <c r="T35" s="90"/>
      <c r="U35" s="90"/>
      <c r="V35" s="91"/>
      <c r="W35" s="78"/>
      <c r="X35" s="92"/>
      <c r="Y35" s="93"/>
    </row>
    <row r="36" spans="1:25" s="4" customFormat="1" x14ac:dyDescent="0.25">
      <c r="A36" s="118"/>
      <c r="B36" s="119"/>
      <c r="C36" s="120"/>
      <c r="D36" s="120"/>
      <c r="E36" s="120"/>
      <c r="F36" s="120"/>
      <c r="G36" s="120"/>
      <c r="H36" s="121"/>
      <c r="I36" s="120"/>
      <c r="J36" s="120"/>
      <c r="K36" s="120"/>
      <c r="L36" s="120"/>
      <c r="M36" s="122"/>
      <c r="N36" s="78"/>
      <c r="O36" s="123"/>
      <c r="P36" s="124"/>
      <c r="Q36" s="124"/>
      <c r="R36" s="121"/>
      <c r="S36" s="121"/>
      <c r="T36" s="121"/>
      <c r="U36" s="121"/>
      <c r="V36" s="125"/>
      <c r="W36" s="78"/>
      <c r="X36" s="126"/>
      <c r="Y36" s="127"/>
    </row>
  </sheetData>
  <sheetProtection insertRows="0" deleteRows="0"/>
  <mergeCells count="1">
    <mergeCell ref="B2:F2"/>
  </mergeCells>
  <pageMargins left="0.75" right="0.75" top="1" bottom="1.1388888888888899" header="0.51180555555555496" footer="1"/>
  <pageSetup paperSize="8" scale="82" firstPageNumber="0" orientation="landscape" horizontalDpi="300" verticalDpi="300"/>
  <headerFooter>
    <oddFooter>&amp;L&amp;"Arial,Normal"&amp;10Direction des études et de la scolarité&amp;C&amp;"Arial,Normal"&amp;10Direction des Affaires Générales et de l'Aide au Pilotage&amp;R&amp;"Arial,Normal"&amp;10&amp;P/&amp;N   &amp;D</oddFooter>
  </headerFooter>
  <legacyDrawing r:id="rId1"/>
  <extLst>
    <ext xmlns:x14="http://schemas.microsoft.com/office/spreadsheetml/2009/9/main" uri="{CCE6A557-97BC-4b89-ADB6-D9C93CAAB3DF}">
      <x14:dataValidations xmlns:xm="http://schemas.microsoft.com/office/excel/2006/main" count="5">
        <x14:dataValidation type="list" operator="equal" showErrorMessage="1" xr:uid="{00A300EA-0080-4A13-BA9A-004C00780071}">
          <x14:formula1>
            <xm:f>'Liste Déroulante'!$A$21:$A$62</xm:f>
          </x14:formula1>
          <x14:formula2>
            <xm:f>0</xm:f>
          </x14:formula2>
          <xm:sqref>B2</xm:sqref>
        </x14:dataValidation>
        <x14:dataValidation type="list" operator="equal" allowBlank="1" showErrorMessage="1" xr:uid="{006E001D-009D-44F8-8DBE-00D500A6009F}">
          <x14:formula1>
            <xm:f>'Liste Déroulante'!$C$4:$C$18</xm:f>
          </x14:formula1>
          <x14:formula2>
            <xm:f>0</xm:f>
          </x14:formula2>
          <xm:sqref>B6</xm:sqref>
        </x14:dataValidation>
        <x14:dataValidation type="list" operator="equal" showErrorMessage="1" xr:uid="{004900AA-00D6-4F23-920C-00E4009D00A0}">
          <x14:formula1>
            <xm:f>'Liste Déroulante'!$A$3:$A$4</xm:f>
          </x14:formula1>
          <x14:formula2>
            <xm:f>0</xm:f>
          </x14:formula2>
          <xm:sqref>B23:B24 B26:B29 B31:B37</xm:sqref>
        </x14:dataValidation>
        <x14:dataValidation type="list" operator="equal" showErrorMessage="1" xr:uid="{00110051-00A9-4CA0-89E4-00B600680083}">
          <x14:formula1>
            <xm:f>'Liste Déroulante'!$H$3:$H$61</xm:f>
          </x14:formula1>
          <x14:formula2>
            <xm:f>0</xm:f>
          </x14:formula2>
          <xm:sqref>K32:K33 K23:K24 K26:K29</xm:sqref>
        </x14:dataValidation>
        <x14:dataValidation type="list" operator="equal" allowBlank="1" showErrorMessage="1" xr:uid="{00BD00D8-006C-431E-8D13-0082009D0021}">
          <x14:formula1>
            <xm:f>'Liste Déroulante'!$H$3:$H$61</xm:f>
          </x14:formula1>
          <x14:formula2>
            <xm:f>0</xm:f>
          </x14:formula2>
          <xm:sqref>M34:M36 K31 L31:M33 L23:M24 L26:M29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36"/>
  <sheetViews>
    <sheetView topLeftCell="A15" zoomScale="130" zoomScaleNormal="130" workbookViewId="0">
      <selection activeCell="A32" sqref="A32"/>
    </sheetView>
  </sheetViews>
  <sheetFormatPr baseColWidth="10" defaultColWidth="9.140625" defaultRowHeight="15.75" x14ac:dyDescent="0.25"/>
  <cols>
    <col min="1" max="1" width="52.42578125" style="4" customWidth="1"/>
    <col min="2" max="6" width="5.85546875" style="4" customWidth="1"/>
    <col min="7" max="7" width="10" style="5" customWidth="1"/>
    <col min="8" max="8" width="7.42578125" style="4" customWidth="1"/>
    <col min="9" max="9" width="5.42578125" style="4" customWidth="1"/>
    <col min="10" max="10" width="27.42578125" style="4" customWidth="1"/>
    <col min="11" max="13" width="10.42578125" style="4" customWidth="1"/>
    <col min="14" max="14" width="2.28515625" style="4" customWidth="1"/>
    <col min="15" max="15" width="12.140625" style="4" customWidth="1"/>
    <col min="16" max="16" width="11.140625" style="4" customWidth="1"/>
    <col min="17" max="17" width="12.140625" style="4" customWidth="1"/>
    <col min="18" max="18" width="7.7109375" style="4" customWidth="1"/>
    <col min="19" max="19" width="7.28515625" style="4" customWidth="1"/>
    <col min="20" max="20" width="9.28515625" style="4" customWidth="1"/>
    <col min="21" max="21" width="9.28515625" style="6" customWidth="1"/>
    <col min="22" max="22" width="5.7109375" style="6" customWidth="1"/>
    <col min="23" max="24" width="8.42578125" style="6" customWidth="1"/>
    <col min="25" max="25" width="8" style="6" customWidth="1"/>
    <col min="26" max="1025" width="12.85546875" style="4" customWidth="1"/>
  </cols>
  <sheetData>
    <row r="1" spans="1:25" s="7" customFormat="1" x14ac:dyDescent="0.2">
      <c r="A1" s="8" t="s">
        <v>24</v>
      </c>
      <c r="B1" s="11"/>
      <c r="C1" s="11"/>
      <c r="D1" s="11"/>
      <c r="E1" s="11"/>
      <c r="F1" s="11"/>
      <c r="G1" s="128"/>
      <c r="H1" s="11"/>
      <c r="I1" s="11"/>
      <c r="J1" s="11"/>
      <c r="K1" s="11"/>
      <c r="L1" s="11"/>
      <c r="U1" s="12"/>
      <c r="V1" s="12"/>
      <c r="W1" s="12"/>
      <c r="X1" s="12"/>
      <c r="Y1" s="12"/>
    </row>
    <row r="2" spans="1:25" s="7" customFormat="1" x14ac:dyDescent="0.2">
      <c r="A2" s="13" t="s">
        <v>25</v>
      </c>
      <c r="B2" s="129" t="str">
        <f>+'Semestre Impair'!B2</f>
        <v>INFORMATIQUE</v>
      </c>
      <c r="C2" s="9"/>
      <c r="D2" s="9"/>
      <c r="E2" s="9"/>
      <c r="F2" s="130"/>
      <c r="G2" s="130"/>
      <c r="H2" s="130"/>
      <c r="I2" s="130"/>
      <c r="J2" s="130"/>
      <c r="K2" s="130"/>
      <c r="L2" s="130"/>
      <c r="M2" s="130"/>
      <c r="P2" s="12"/>
      <c r="Q2" s="12"/>
      <c r="R2" s="12"/>
      <c r="S2" s="12"/>
      <c r="T2" s="12"/>
    </row>
    <row r="3" spans="1:25" s="7" customFormat="1" x14ac:dyDescent="0.2">
      <c r="A3" s="13" t="s">
        <v>28</v>
      </c>
      <c r="B3" s="129" t="str">
        <f>+'Semestre Impair'!B3</f>
        <v>L3 Pro</v>
      </c>
      <c r="C3" s="9"/>
      <c r="D3" s="9"/>
      <c r="E3" s="9"/>
      <c r="F3" s="9"/>
      <c r="G3" s="10"/>
      <c r="H3" s="9"/>
      <c r="I3" s="9"/>
      <c r="J3" s="9"/>
      <c r="K3" s="9"/>
      <c r="L3" s="9"/>
      <c r="M3" s="130"/>
      <c r="U3" s="12"/>
      <c r="V3" s="12"/>
      <c r="W3" s="12"/>
      <c r="X3" s="12"/>
      <c r="Y3" s="12"/>
    </row>
    <row r="4" spans="1:25" s="7" customFormat="1" x14ac:dyDescent="0.2">
      <c r="A4" s="13" t="s">
        <v>30</v>
      </c>
      <c r="B4" s="129" t="str">
        <f>+'Semestre Impair'!B4</f>
        <v>Mention Informatique</v>
      </c>
      <c r="C4" s="9"/>
      <c r="D4" s="9"/>
      <c r="E4" s="9"/>
      <c r="F4" s="9"/>
      <c r="G4" s="10"/>
      <c r="H4" s="9"/>
      <c r="I4" s="9"/>
      <c r="J4" s="9"/>
      <c r="K4" s="9"/>
      <c r="L4" s="9"/>
      <c r="M4" s="130"/>
      <c r="U4" s="12"/>
      <c r="V4" s="12"/>
      <c r="W4" s="12"/>
      <c r="X4" s="12"/>
      <c r="Y4" s="12"/>
    </row>
    <row r="5" spans="1:25" s="7" customFormat="1" x14ac:dyDescent="0.2">
      <c r="A5" s="13" t="s">
        <v>32</v>
      </c>
      <c r="B5" s="129" t="str">
        <f>+'Semestre Impair'!B5</f>
        <v>Alternance</v>
      </c>
      <c r="C5" s="9"/>
      <c r="D5" s="9"/>
      <c r="E5" s="9"/>
      <c r="F5" s="9"/>
      <c r="G5" s="10"/>
      <c r="H5" s="9"/>
      <c r="I5" s="9"/>
      <c r="J5" s="9"/>
      <c r="K5" s="9"/>
      <c r="L5" s="9"/>
      <c r="M5" s="130"/>
      <c r="U5" s="12"/>
      <c r="V5" s="12"/>
      <c r="W5" s="12"/>
      <c r="X5" s="12"/>
      <c r="Y5" s="12"/>
    </row>
    <row r="6" spans="1:25" s="7" customFormat="1" x14ac:dyDescent="0.2">
      <c r="A6" s="13" t="s">
        <v>33</v>
      </c>
      <c r="B6" s="129">
        <f>+'Semestre Impair'!B6</f>
        <v>0</v>
      </c>
      <c r="C6" s="14"/>
      <c r="D6" s="9"/>
      <c r="E6" s="9"/>
      <c r="F6" s="9"/>
      <c r="G6" s="10"/>
      <c r="H6" s="9"/>
      <c r="I6" s="9"/>
      <c r="J6" s="9"/>
      <c r="K6" s="9"/>
      <c r="L6" s="9"/>
      <c r="M6" s="130"/>
      <c r="U6" s="12"/>
      <c r="V6" s="12"/>
      <c r="W6" s="12"/>
      <c r="X6" s="12"/>
      <c r="Y6" s="12"/>
    </row>
    <row r="7" spans="1:25" s="7" customFormat="1" x14ac:dyDescent="0.2">
      <c r="A7" s="13" t="s">
        <v>34</v>
      </c>
      <c r="B7" s="9" t="s">
        <v>81</v>
      </c>
      <c r="C7" s="9"/>
      <c r="D7" s="9"/>
      <c r="E7" s="9"/>
      <c r="F7" s="9"/>
      <c r="G7" s="10"/>
      <c r="H7" s="9"/>
      <c r="I7" s="9"/>
      <c r="J7" s="9"/>
      <c r="K7" s="9"/>
      <c r="L7" s="9"/>
      <c r="M7" s="130"/>
      <c r="U7" s="12"/>
      <c r="V7" s="12"/>
      <c r="W7" s="12"/>
      <c r="X7" s="12"/>
      <c r="Y7" s="12"/>
    </row>
    <row r="8" spans="1:25" s="7" customFormat="1" x14ac:dyDescent="0.2">
      <c r="A8" s="13" t="s">
        <v>36</v>
      </c>
      <c r="B8" s="129" t="str">
        <f>+'Semestre Impair'!B8</f>
        <v>P. NOCERA</v>
      </c>
      <c r="C8" s="9"/>
      <c r="D8" s="9"/>
      <c r="E8" s="9"/>
      <c r="F8" s="9"/>
      <c r="G8" s="10"/>
      <c r="H8" s="9"/>
      <c r="I8" s="9"/>
      <c r="J8" s="9"/>
      <c r="K8" s="9"/>
      <c r="L8" s="9"/>
      <c r="M8" s="130"/>
      <c r="U8" s="12"/>
      <c r="V8" s="12"/>
      <c r="W8" s="12"/>
      <c r="X8" s="12"/>
      <c r="Y8" s="12"/>
    </row>
    <row r="9" spans="1:25" s="7" customFormat="1" ht="11.25" customHeight="1" x14ac:dyDescent="0.25">
      <c r="A9" s="131"/>
      <c r="B9" s="132"/>
      <c r="C9" s="132"/>
      <c r="D9" s="132"/>
      <c r="E9" s="132"/>
      <c r="F9" s="132"/>
      <c r="G9" s="132"/>
      <c r="H9" s="133"/>
      <c r="I9" s="9"/>
      <c r="J9" s="9"/>
      <c r="K9" s="9"/>
      <c r="L9" s="9"/>
      <c r="M9" s="130"/>
      <c r="U9" s="12"/>
      <c r="V9" s="12"/>
      <c r="W9" s="12"/>
      <c r="X9" s="12"/>
      <c r="Y9" s="12"/>
    </row>
    <row r="10" spans="1:25" s="7" customFormat="1" ht="15" x14ac:dyDescent="0.2">
      <c r="A10" s="134" t="s">
        <v>82</v>
      </c>
      <c r="B10" s="135"/>
      <c r="C10" s="135"/>
      <c r="D10" s="135"/>
      <c r="E10" s="135"/>
      <c r="F10" s="135"/>
      <c r="G10" s="136"/>
      <c r="H10" s="137"/>
      <c r="I10" s="9"/>
      <c r="J10" s="9"/>
      <c r="K10" s="9"/>
      <c r="L10" s="9"/>
      <c r="M10" s="130"/>
      <c r="U10" s="12"/>
      <c r="V10" s="12"/>
      <c r="W10" s="12"/>
      <c r="X10" s="12"/>
      <c r="Y10" s="12"/>
    </row>
    <row r="11" spans="1:25" s="7" customFormat="1" ht="15" x14ac:dyDescent="0.2">
      <c r="A11" s="138" t="s">
        <v>38</v>
      </c>
      <c r="B11" s="9"/>
      <c r="C11" s="9"/>
      <c r="D11" s="9"/>
      <c r="E11" s="9"/>
      <c r="F11" s="9"/>
      <c r="G11" s="10"/>
      <c r="H11" s="21"/>
      <c r="I11" s="9"/>
      <c r="J11" s="9"/>
      <c r="K11" s="9"/>
      <c r="L11" s="9"/>
      <c r="M11" s="130"/>
      <c r="U11" s="12"/>
      <c r="V11" s="12"/>
      <c r="W11" s="12"/>
      <c r="X11" s="12"/>
      <c r="Y11" s="12"/>
    </row>
    <row r="12" spans="1:25" s="7" customFormat="1" ht="15" x14ac:dyDescent="0.2">
      <c r="A12" s="139" t="s">
        <v>39</v>
      </c>
      <c r="B12" s="9"/>
      <c r="C12" s="9"/>
      <c r="D12" s="9"/>
      <c r="E12" s="9"/>
      <c r="F12" s="9"/>
      <c r="G12" s="10"/>
      <c r="H12" s="21"/>
      <c r="I12" s="9"/>
      <c r="J12" s="9"/>
      <c r="K12" s="9"/>
      <c r="L12" s="9"/>
      <c r="M12" s="130"/>
      <c r="U12" s="12"/>
      <c r="V12" s="12"/>
      <c r="W12" s="12"/>
      <c r="X12" s="12"/>
      <c r="Y12" s="12"/>
    </row>
    <row r="13" spans="1:25" s="7" customFormat="1" x14ac:dyDescent="0.25">
      <c r="A13" s="140" t="s">
        <v>40</v>
      </c>
      <c r="B13" s="9"/>
      <c r="C13" s="9"/>
      <c r="D13" s="9"/>
      <c r="E13" s="9"/>
      <c r="F13" s="9"/>
      <c r="G13" s="10"/>
      <c r="H13" s="21"/>
      <c r="I13" s="9"/>
      <c r="J13" s="9"/>
      <c r="K13" s="9"/>
      <c r="L13" s="9"/>
      <c r="M13" s="130"/>
      <c r="U13" s="12"/>
      <c r="V13" s="12"/>
      <c r="W13" s="12"/>
      <c r="X13" s="12"/>
      <c r="Y13" s="12"/>
    </row>
    <row r="14" spans="1:25" s="7" customFormat="1" ht="15" x14ac:dyDescent="0.2">
      <c r="A14" s="138" t="s">
        <v>41</v>
      </c>
      <c r="B14" s="9"/>
      <c r="C14" s="9"/>
      <c r="D14" s="9"/>
      <c r="E14" s="9"/>
      <c r="F14" s="9"/>
      <c r="G14" s="10"/>
      <c r="H14" s="21"/>
      <c r="I14" s="9"/>
      <c r="J14" s="9"/>
      <c r="K14" s="9"/>
      <c r="L14" s="9"/>
      <c r="M14" s="130"/>
      <c r="U14" s="12"/>
      <c r="V14" s="12"/>
      <c r="W14" s="12"/>
      <c r="X14" s="12"/>
      <c r="Y14" s="12"/>
    </row>
    <row r="15" spans="1:25" s="7" customFormat="1" ht="15" x14ac:dyDescent="0.2">
      <c r="A15" s="141" t="s">
        <v>42</v>
      </c>
      <c r="B15" s="9"/>
      <c r="C15" s="9"/>
      <c r="D15" s="9"/>
      <c r="E15" s="9"/>
      <c r="F15" s="9"/>
      <c r="G15" s="10"/>
      <c r="H15" s="21"/>
      <c r="I15" s="9"/>
      <c r="J15" s="9"/>
      <c r="K15" s="9"/>
      <c r="L15" s="9"/>
      <c r="M15" s="130"/>
      <c r="U15" s="12"/>
      <c r="V15" s="12"/>
      <c r="W15" s="12"/>
      <c r="X15" s="12"/>
      <c r="Y15" s="12"/>
    </row>
    <row r="16" spans="1:25" s="7" customFormat="1" ht="15" x14ac:dyDescent="0.2">
      <c r="A16" s="142" t="s">
        <v>43</v>
      </c>
      <c r="B16" s="9"/>
      <c r="C16" s="9"/>
      <c r="D16" s="9"/>
      <c r="E16" s="9"/>
      <c r="F16" s="9"/>
      <c r="G16" s="10"/>
      <c r="H16" s="21"/>
      <c r="I16" s="9"/>
      <c r="J16" s="9"/>
      <c r="K16" s="9"/>
      <c r="L16" s="9"/>
      <c r="M16" s="130"/>
      <c r="U16" s="12"/>
      <c r="V16" s="12"/>
      <c r="W16" s="12"/>
      <c r="X16" s="12"/>
      <c r="Y16" s="12"/>
    </row>
    <row r="17" spans="1:26" s="7" customFormat="1" ht="15" x14ac:dyDescent="0.2">
      <c r="A17" s="143" t="s">
        <v>44</v>
      </c>
      <c r="B17" s="26"/>
      <c r="C17" s="26"/>
      <c r="D17" s="26"/>
      <c r="E17" s="26"/>
      <c r="F17" s="26"/>
      <c r="G17" s="27"/>
      <c r="H17" s="28"/>
      <c r="I17" s="9"/>
      <c r="J17" s="9"/>
      <c r="K17" s="9"/>
      <c r="L17" s="9"/>
      <c r="M17" s="130"/>
      <c r="U17" s="12"/>
      <c r="V17" s="12"/>
      <c r="W17" s="12"/>
      <c r="X17" s="12"/>
      <c r="Y17" s="12"/>
    </row>
    <row r="18" spans="1:26" s="7" customFormat="1" ht="11.25" customHeight="1" x14ac:dyDescent="0.2">
      <c r="A18" s="29"/>
      <c r="B18" s="9"/>
      <c r="C18" s="9"/>
      <c r="D18" s="9"/>
      <c r="E18" s="9"/>
      <c r="F18" s="9"/>
      <c r="G18" s="10"/>
      <c r="H18" s="9"/>
      <c r="I18" s="9"/>
      <c r="J18" s="9"/>
      <c r="K18" s="9"/>
      <c r="L18" s="9"/>
      <c r="M18" s="130"/>
      <c r="U18" s="12"/>
      <c r="V18" s="12"/>
      <c r="W18" s="12"/>
      <c r="X18" s="12"/>
      <c r="Y18" s="12"/>
    </row>
    <row r="19" spans="1:26" s="7" customFormat="1" ht="17.25" customHeight="1" x14ac:dyDescent="0.25">
      <c r="A19" s="30"/>
      <c r="B19" s="30"/>
      <c r="C19" s="31"/>
      <c r="D19" s="31"/>
      <c r="E19" s="31"/>
      <c r="F19" s="31"/>
      <c r="G19" s="32" t="s">
        <v>45</v>
      </c>
      <c r="H19" s="33">
        <f>H22+H28+H30+H26</f>
        <v>244</v>
      </c>
      <c r="I19" s="144"/>
      <c r="J19" s="35" t="s">
        <v>46</v>
      </c>
      <c r="K19" s="36">
        <f>J22+J28+J30+J26</f>
        <v>30</v>
      </c>
      <c r="L19" s="35"/>
      <c r="M19" s="35"/>
      <c r="N19" s="38"/>
      <c r="O19" s="38"/>
      <c r="P19" s="38"/>
      <c r="Q19" s="38"/>
      <c r="R19" s="38"/>
      <c r="S19" s="38"/>
      <c r="T19" s="39"/>
      <c r="U19" s="39"/>
      <c r="V19" s="39"/>
      <c r="W19" s="39"/>
      <c r="X19" s="40" t="s">
        <v>291</v>
      </c>
      <c r="Y19" s="41">
        <f>Y22+Y28+Y30+Y26</f>
        <v>259</v>
      </c>
    </row>
    <row r="20" spans="1:26" ht="15.75" customHeight="1" x14ac:dyDescent="0.25">
      <c r="A20" s="145"/>
      <c r="B20" s="145"/>
      <c r="C20" s="146"/>
      <c r="D20" s="146"/>
      <c r="E20" s="146"/>
      <c r="F20" s="146"/>
      <c r="G20" s="146"/>
      <c r="H20" s="44"/>
      <c r="I20" s="147"/>
      <c r="J20" s="46"/>
      <c r="K20" s="46"/>
      <c r="L20" s="46"/>
      <c r="M20" s="46"/>
      <c r="Q20" s="47" t="s">
        <v>48</v>
      </c>
      <c r="R20" s="48">
        <v>1</v>
      </c>
      <c r="S20" s="49">
        <v>45</v>
      </c>
      <c r="T20" s="49">
        <v>25</v>
      </c>
      <c r="U20" s="49">
        <v>40</v>
      </c>
      <c r="V20" s="50">
        <v>25</v>
      </c>
      <c r="W20" s="4"/>
      <c r="X20" s="44"/>
      <c r="Y20" s="44"/>
    </row>
    <row r="21" spans="1:26" ht="63" customHeight="1" x14ac:dyDescent="0.25">
      <c r="A21" s="51" t="s">
        <v>49</v>
      </c>
      <c r="B21" s="52" t="s">
        <v>50</v>
      </c>
      <c r="C21" s="52" t="s">
        <v>51</v>
      </c>
      <c r="D21" s="52" t="s">
        <v>52</v>
      </c>
      <c r="E21" s="52" t="s">
        <v>53</v>
      </c>
      <c r="F21" s="52" t="s">
        <v>54</v>
      </c>
      <c r="G21" s="52" t="s">
        <v>55</v>
      </c>
      <c r="H21" s="53" t="s">
        <v>56</v>
      </c>
      <c r="I21" s="52" t="s">
        <v>57</v>
      </c>
      <c r="J21" s="52" t="s">
        <v>58</v>
      </c>
      <c r="K21" s="52" t="s">
        <v>59</v>
      </c>
      <c r="L21" s="52" t="s">
        <v>60</v>
      </c>
      <c r="M21" s="54" t="s">
        <v>61</v>
      </c>
      <c r="N21" s="55"/>
      <c r="O21" s="148" t="s">
        <v>62</v>
      </c>
      <c r="P21" s="149" t="s">
        <v>63</v>
      </c>
      <c r="Q21" s="149" t="s">
        <v>64</v>
      </c>
      <c r="R21" s="149" t="s">
        <v>65</v>
      </c>
      <c r="S21" s="149" t="s">
        <v>66</v>
      </c>
      <c r="T21" s="149" t="s">
        <v>67</v>
      </c>
      <c r="U21" s="149" t="s">
        <v>54</v>
      </c>
      <c r="V21" s="150" t="s">
        <v>68</v>
      </c>
      <c r="W21" s="55"/>
      <c r="X21" s="151" t="s">
        <v>69</v>
      </c>
      <c r="Y21" s="152" t="s">
        <v>70</v>
      </c>
    </row>
    <row r="22" spans="1:26" s="61" customFormat="1" ht="18" x14ac:dyDescent="0.25">
      <c r="A22" s="62" t="s">
        <v>284</v>
      </c>
      <c r="B22" s="63"/>
      <c r="C22" s="153">
        <f>SUM(C23:C25)</f>
        <v>15</v>
      </c>
      <c r="D22" s="153"/>
      <c r="E22" s="153">
        <f>SUM(E23:E25)</f>
        <v>54</v>
      </c>
      <c r="F22" s="153"/>
      <c r="G22" s="153">
        <f>SUM(G23:G25)</f>
        <v>21</v>
      </c>
      <c r="H22" s="154">
        <f>+SUM(H23:H25)</f>
        <v>90</v>
      </c>
      <c r="I22" s="155">
        <f>SUM(I23:I25)</f>
        <v>8</v>
      </c>
      <c r="J22" s="155">
        <f>SUM(J23:J25)</f>
        <v>8</v>
      </c>
      <c r="K22" s="64"/>
      <c r="L22" s="64"/>
      <c r="M22" s="66"/>
      <c r="N22" s="67"/>
      <c r="O22" s="97"/>
      <c r="P22" s="156"/>
      <c r="Q22" s="94"/>
      <c r="R22" s="69"/>
      <c r="S22" s="69"/>
      <c r="T22" s="69"/>
      <c r="U22" s="157"/>
      <c r="V22" s="70"/>
      <c r="W22" s="67"/>
      <c r="X22" s="71"/>
      <c r="Y22" s="72">
        <f>+SUM(Y23:Y25)</f>
        <v>97.5</v>
      </c>
    </row>
    <row r="23" spans="1:26" s="4" customFormat="1" x14ac:dyDescent="0.25">
      <c r="A23" s="73" t="s">
        <v>83</v>
      </c>
      <c r="B23" s="74" t="s">
        <v>72</v>
      </c>
      <c r="C23" s="158">
        <v>12</v>
      </c>
      <c r="D23" s="158"/>
      <c r="E23" s="158">
        <v>21</v>
      </c>
      <c r="F23" s="158"/>
      <c r="G23" s="158"/>
      <c r="H23" s="159">
        <f t="shared" ref="H23:H25" si="0">SUM(C23:G23)</f>
        <v>33</v>
      </c>
      <c r="I23" s="160">
        <v>3</v>
      </c>
      <c r="J23" s="160">
        <v>3</v>
      </c>
      <c r="K23" s="161" t="s">
        <v>172</v>
      </c>
      <c r="L23" s="161"/>
      <c r="M23" s="162"/>
      <c r="N23" s="78"/>
      <c r="O23" s="79">
        <v>25</v>
      </c>
      <c r="P23" s="198" t="s">
        <v>292</v>
      </c>
      <c r="Q23" s="75">
        <v>25</v>
      </c>
      <c r="R23" s="80">
        <f t="shared" ref="R23:R32" si="1">+IF(C23&gt;0,$R$20,0)</f>
        <v>1</v>
      </c>
      <c r="S23" s="80">
        <f t="shared" ref="S23:S32" si="2">IF(D23&gt;0,ROUNDUP($Q23/$S$20,0),0)</f>
        <v>0</v>
      </c>
      <c r="T23" s="80">
        <v>1</v>
      </c>
      <c r="U23" s="80">
        <f t="shared" ref="U23:U25" si="3">IF(F23&gt;0,ROUNDUP($Q23/$U$20,0),0)</f>
        <v>0</v>
      </c>
      <c r="V23" s="81">
        <f t="shared" ref="V23:V24" si="4">IF(G23&gt;0,ROUNDUP($Q23/$V$20,0),0)</f>
        <v>0</v>
      </c>
      <c r="W23" s="78"/>
      <c r="X23" s="82">
        <f t="shared" ref="X23:X35" si="5">+IF(ISBLANK($P23),0,O23/Q23)</f>
        <v>1</v>
      </c>
      <c r="Y23" s="83">
        <f t="shared" ref="Y23:Y25" si="6">IF(X23&gt;0,(C23*1.5*R23+D23*S23+G23*V23+E23*T23+U23*F23)*X23,(C23*1.5*R23+D23*S23+G23*V23+E23*T23+F23*U23))</f>
        <v>39</v>
      </c>
    </row>
    <row r="24" spans="1:26" s="4" customFormat="1" x14ac:dyDescent="0.25">
      <c r="A24" s="73" t="s">
        <v>78</v>
      </c>
      <c r="B24" s="85" t="s">
        <v>72</v>
      </c>
      <c r="C24" s="158"/>
      <c r="D24" s="158"/>
      <c r="E24" s="158">
        <v>33</v>
      </c>
      <c r="F24" s="158"/>
      <c r="G24" s="158"/>
      <c r="H24" s="159">
        <f t="shared" si="0"/>
        <v>33</v>
      </c>
      <c r="I24" s="160">
        <v>3</v>
      </c>
      <c r="J24" s="160">
        <v>3</v>
      </c>
      <c r="K24" s="161" t="s">
        <v>172</v>
      </c>
      <c r="L24" s="161"/>
      <c r="M24" s="162"/>
      <c r="N24" s="78"/>
      <c r="O24" s="79">
        <v>25</v>
      </c>
      <c r="P24" s="198" t="s">
        <v>292</v>
      </c>
      <c r="Q24" s="75">
        <v>25</v>
      </c>
      <c r="R24" s="163">
        <f t="shared" si="1"/>
        <v>0</v>
      </c>
      <c r="S24" s="90">
        <f t="shared" si="2"/>
        <v>0</v>
      </c>
      <c r="T24" s="163">
        <v>1</v>
      </c>
      <c r="U24" s="90">
        <f t="shared" si="3"/>
        <v>0</v>
      </c>
      <c r="V24" s="91">
        <f t="shared" si="4"/>
        <v>0</v>
      </c>
      <c r="W24" s="78"/>
      <c r="X24" s="92">
        <f t="shared" si="5"/>
        <v>1</v>
      </c>
      <c r="Y24" s="93">
        <f t="shared" si="6"/>
        <v>33</v>
      </c>
      <c r="Z24" s="197"/>
    </row>
    <row r="25" spans="1:26" s="4" customFormat="1" x14ac:dyDescent="0.25">
      <c r="A25" s="84" t="s">
        <v>283</v>
      </c>
      <c r="B25" s="85" t="s">
        <v>72</v>
      </c>
      <c r="C25" s="164">
        <v>3</v>
      </c>
      <c r="D25" s="164"/>
      <c r="E25" s="164"/>
      <c r="F25" s="164"/>
      <c r="G25" s="164">
        <v>21</v>
      </c>
      <c r="H25" s="165">
        <f t="shared" si="0"/>
        <v>24</v>
      </c>
      <c r="I25" s="166">
        <v>2</v>
      </c>
      <c r="J25" s="166">
        <v>2</v>
      </c>
      <c r="K25" s="161" t="s">
        <v>172</v>
      </c>
      <c r="L25" s="167"/>
      <c r="M25" s="168"/>
      <c r="N25" s="78"/>
      <c r="O25" s="89">
        <v>25</v>
      </c>
      <c r="P25" s="85"/>
      <c r="Q25" s="86">
        <v>25</v>
      </c>
      <c r="R25" s="90">
        <f t="shared" si="1"/>
        <v>1</v>
      </c>
      <c r="S25" s="90">
        <f t="shared" si="2"/>
        <v>0</v>
      </c>
      <c r="T25" s="90">
        <f t="shared" ref="T25:T31" si="7">IF(E25&gt;0,ROUNDUP($Q25/$T$20,0),0)</f>
        <v>0</v>
      </c>
      <c r="U25" s="90">
        <f t="shared" si="3"/>
        <v>0</v>
      </c>
      <c r="V25" s="91">
        <v>1</v>
      </c>
      <c r="W25" s="78"/>
      <c r="X25" s="92">
        <f t="shared" si="5"/>
        <v>0</v>
      </c>
      <c r="Y25" s="93">
        <f t="shared" si="6"/>
        <v>25.5</v>
      </c>
    </row>
    <row r="26" spans="1:26" s="61" customFormat="1" x14ac:dyDescent="0.25">
      <c r="A26" s="62" t="s">
        <v>289</v>
      </c>
      <c r="B26" s="63"/>
      <c r="C26" s="153">
        <f>C27</f>
        <v>3</v>
      </c>
      <c r="D26" s="153"/>
      <c r="E26" s="153"/>
      <c r="F26" s="153"/>
      <c r="G26" s="153">
        <f>G27</f>
        <v>45</v>
      </c>
      <c r="H26" s="154">
        <f>+SUM(H27:H27)</f>
        <v>48</v>
      </c>
      <c r="I26" s="155">
        <f>I27</f>
        <v>7</v>
      </c>
      <c r="J26" s="155">
        <f>J27</f>
        <v>7</v>
      </c>
      <c r="K26" s="64"/>
      <c r="L26" s="64"/>
      <c r="M26" s="66"/>
      <c r="N26" s="67"/>
      <c r="O26" s="97"/>
      <c r="P26" s="156"/>
      <c r="Q26" s="94"/>
      <c r="R26" s="64"/>
      <c r="S26" s="64"/>
      <c r="T26" s="64"/>
      <c r="U26" s="64"/>
      <c r="V26" s="66"/>
      <c r="W26" s="67"/>
      <c r="X26" s="98"/>
      <c r="Y26" s="72">
        <f>+SUM(Y27:Y27)</f>
        <v>49.5</v>
      </c>
    </row>
    <row r="27" spans="1:26" s="4" customFormat="1" x14ac:dyDescent="0.25">
      <c r="A27" s="73" t="s">
        <v>290</v>
      </c>
      <c r="B27" s="74" t="s">
        <v>72</v>
      </c>
      <c r="C27" s="158">
        <v>3</v>
      </c>
      <c r="D27" s="158"/>
      <c r="E27" s="158"/>
      <c r="F27" s="158"/>
      <c r="G27" s="158">
        <v>45</v>
      </c>
      <c r="H27" s="159">
        <f t="shared" ref="H27" si="8">SUM(C27:G27)</f>
        <v>48</v>
      </c>
      <c r="I27" s="160">
        <v>7</v>
      </c>
      <c r="J27" s="160">
        <v>7</v>
      </c>
      <c r="K27" s="161" t="s">
        <v>172</v>
      </c>
      <c r="L27" s="161"/>
      <c r="M27" s="162"/>
      <c r="N27" s="78"/>
      <c r="O27" s="79">
        <v>25</v>
      </c>
      <c r="P27" s="74"/>
      <c r="Q27" s="75">
        <v>25</v>
      </c>
      <c r="R27" s="80">
        <f t="shared" ref="R27" si="9">+IF(C27&gt;0,$R$20,0)</f>
        <v>1</v>
      </c>
      <c r="S27" s="80">
        <f t="shared" ref="S27" si="10">IF(D27&gt;0,ROUNDUP($Q27/$S$20,0),0)</f>
        <v>0</v>
      </c>
      <c r="T27" s="80">
        <f t="shared" ref="T27" si="11">IF(E27&gt;0,ROUNDUP($Q27/$T$20,0),0)</f>
        <v>0</v>
      </c>
      <c r="U27" s="80">
        <f t="shared" ref="U27" si="12">IF(F27&gt;0,ROUNDUP($Q27/$U$21,0),0)</f>
        <v>0</v>
      </c>
      <c r="V27" s="99">
        <v>1</v>
      </c>
      <c r="W27" s="78"/>
      <c r="X27" s="82">
        <f t="shared" ref="X27" si="13">+IF(ISBLANK($P27),0,O27/Q27)</f>
        <v>0</v>
      </c>
      <c r="Y27" s="83">
        <f t="shared" ref="Y27" si="14">IF(X27&gt;0,(C27*1.5*R27+D27*S27+G27*V27+E27*T27+U27*F27)*X27,(C27*1.5*R27+D27*S27+G27*V27+E27*T27+F27*U27))</f>
        <v>49.5</v>
      </c>
      <c r="Z27" s="197"/>
    </row>
    <row r="28" spans="1:26" s="61" customFormat="1" x14ac:dyDescent="0.25">
      <c r="A28" s="62" t="s">
        <v>287</v>
      </c>
      <c r="B28" s="63"/>
      <c r="C28" s="153"/>
      <c r="D28" s="153"/>
      <c r="E28" s="153"/>
      <c r="F28" s="153"/>
      <c r="G28" s="153">
        <f>G29</f>
        <v>40</v>
      </c>
      <c r="H28" s="154">
        <f>+SUM(H29:H29)</f>
        <v>40</v>
      </c>
      <c r="I28" s="155">
        <f>I29</f>
        <v>8</v>
      </c>
      <c r="J28" s="155">
        <f>J29</f>
        <v>7</v>
      </c>
      <c r="K28" s="64"/>
      <c r="L28" s="64"/>
      <c r="M28" s="66"/>
      <c r="N28" s="67"/>
      <c r="O28" s="97"/>
      <c r="P28" s="156"/>
      <c r="Q28" s="94"/>
      <c r="R28" s="64"/>
      <c r="S28" s="64"/>
      <c r="T28" s="64"/>
      <c r="U28" s="64"/>
      <c r="V28" s="66"/>
      <c r="W28" s="67"/>
      <c r="X28" s="98"/>
      <c r="Y28" s="72">
        <f>+SUM(Y29:Y29)</f>
        <v>40</v>
      </c>
    </row>
    <row r="29" spans="1:26" s="4" customFormat="1" x14ac:dyDescent="0.25">
      <c r="A29" s="73" t="s">
        <v>288</v>
      </c>
      <c r="B29" s="74" t="s">
        <v>72</v>
      </c>
      <c r="C29" s="158"/>
      <c r="D29" s="158"/>
      <c r="E29" s="158"/>
      <c r="F29" s="158"/>
      <c r="G29" s="158">
        <v>40</v>
      </c>
      <c r="H29" s="159">
        <f t="shared" ref="H29" si="15">SUM(C29:G29)</f>
        <v>40</v>
      </c>
      <c r="I29" s="160">
        <v>8</v>
      </c>
      <c r="J29" s="160">
        <v>7</v>
      </c>
      <c r="K29" s="161" t="s">
        <v>172</v>
      </c>
      <c r="L29" s="161"/>
      <c r="M29" s="162"/>
      <c r="N29" s="78"/>
      <c r="O29" s="79">
        <v>25</v>
      </c>
      <c r="P29" s="74"/>
      <c r="Q29" s="75">
        <v>25</v>
      </c>
      <c r="R29" s="80">
        <f t="shared" si="1"/>
        <v>0</v>
      </c>
      <c r="S29" s="80">
        <f t="shared" si="2"/>
        <v>0</v>
      </c>
      <c r="T29" s="80">
        <f t="shared" si="7"/>
        <v>0</v>
      </c>
      <c r="U29" s="80">
        <f t="shared" ref="U29:U32" si="16">IF(F29&gt;0,ROUNDUP($Q29/$U$21,0),0)</f>
        <v>0</v>
      </c>
      <c r="V29" s="99">
        <v>1</v>
      </c>
      <c r="W29" s="78"/>
      <c r="X29" s="82">
        <f t="shared" si="5"/>
        <v>0</v>
      </c>
      <c r="Y29" s="83">
        <f t="shared" ref="Y29" si="17">IF(X29&gt;0,(C29*1.5*R29+D29*S29+G29*V29+E29*T29+U29*F29)*X29,(C29*1.5*R29+D29*S29+G29*V29+E29*T29+F29*U29))</f>
        <v>40</v>
      </c>
      <c r="Z29" s="197"/>
    </row>
    <row r="30" spans="1:26" s="61" customFormat="1" x14ac:dyDescent="0.25">
      <c r="A30" s="62" t="s">
        <v>285</v>
      </c>
      <c r="B30" s="63"/>
      <c r="C30" s="153">
        <f>SUM(C31:C32)</f>
        <v>12</v>
      </c>
      <c r="D30" s="153"/>
      <c r="E30" s="153">
        <f>SUM(E31:E32)</f>
        <v>9</v>
      </c>
      <c r="F30" s="153"/>
      <c r="G30" s="153">
        <f>SUM(G31:G32)</f>
        <v>45</v>
      </c>
      <c r="H30" s="154">
        <f>SUM(H31:H32)</f>
        <v>66</v>
      </c>
      <c r="I30" s="155">
        <f>SUM(I31:I32)</f>
        <v>8</v>
      </c>
      <c r="J30" s="155">
        <f>SUM(J31:J32)</f>
        <v>8</v>
      </c>
      <c r="K30" s="64"/>
      <c r="L30" s="64"/>
      <c r="M30" s="66"/>
      <c r="N30" s="67"/>
      <c r="O30" s="97"/>
      <c r="P30" s="156"/>
      <c r="Q30" s="94"/>
      <c r="R30" s="64"/>
      <c r="S30" s="64"/>
      <c r="T30" s="64"/>
      <c r="U30" s="64"/>
      <c r="V30" s="66"/>
      <c r="W30" s="67"/>
      <c r="X30" s="98"/>
      <c r="Y30" s="72">
        <f>+SUM(Y31:Y32)</f>
        <v>72</v>
      </c>
    </row>
    <row r="31" spans="1:26" s="4" customFormat="1" x14ac:dyDescent="0.25">
      <c r="A31" s="73" t="s">
        <v>84</v>
      </c>
      <c r="B31" s="74" t="s">
        <v>72</v>
      </c>
      <c r="C31" s="158">
        <v>12</v>
      </c>
      <c r="D31" s="158"/>
      <c r="E31" s="158"/>
      <c r="F31" s="158"/>
      <c r="G31" s="158">
        <v>24</v>
      </c>
      <c r="H31" s="159">
        <f t="shared" ref="H31:H32" si="18">SUM(C31:G31)</f>
        <v>36</v>
      </c>
      <c r="I31" s="160">
        <v>4</v>
      </c>
      <c r="J31" s="160">
        <v>4</v>
      </c>
      <c r="K31" s="161" t="s">
        <v>172</v>
      </c>
      <c r="L31" s="161"/>
      <c r="M31" s="162"/>
      <c r="N31" s="78"/>
      <c r="O31" s="79">
        <v>25</v>
      </c>
      <c r="P31" s="198" t="s">
        <v>292</v>
      </c>
      <c r="Q31" s="75">
        <v>25</v>
      </c>
      <c r="R31" s="80">
        <f t="shared" si="1"/>
        <v>1</v>
      </c>
      <c r="S31" s="80">
        <f t="shared" si="2"/>
        <v>0</v>
      </c>
      <c r="T31" s="80">
        <f t="shared" si="7"/>
        <v>0</v>
      </c>
      <c r="U31" s="80">
        <f t="shared" si="16"/>
        <v>0</v>
      </c>
      <c r="V31" s="99">
        <v>1</v>
      </c>
      <c r="W31" s="78"/>
      <c r="X31" s="82">
        <f t="shared" si="5"/>
        <v>1</v>
      </c>
      <c r="Y31" s="83">
        <f t="shared" ref="Y31:Y35" si="19">IF(X31&gt;0,(C31*1.5*R31+D31*S31+G31*V31+E31*T31+U31*F31)*X31,(C31*1.5*R31+D31*S31+G31*V31+E31*T31+F31*U31))</f>
        <v>42</v>
      </c>
    </row>
    <row r="32" spans="1:26" s="4" customFormat="1" x14ac:dyDescent="0.25">
      <c r="A32" s="84" t="s">
        <v>286</v>
      </c>
      <c r="B32" s="85" t="s">
        <v>72</v>
      </c>
      <c r="C32" s="164"/>
      <c r="D32" s="164"/>
      <c r="E32" s="164">
        <v>9</v>
      </c>
      <c r="F32" s="164"/>
      <c r="G32" s="164">
        <v>21</v>
      </c>
      <c r="H32" s="165">
        <f t="shared" si="18"/>
        <v>30</v>
      </c>
      <c r="I32" s="166">
        <v>4</v>
      </c>
      <c r="J32" s="166">
        <v>4</v>
      </c>
      <c r="K32" s="161" t="s">
        <v>172</v>
      </c>
      <c r="L32" s="167"/>
      <c r="M32" s="168"/>
      <c r="N32" s="78"/>
      <c r="O32" s="89">
        <v>25</v>
      </c>
      <c r="P32" s="85"/>
      <c r="Q32" s="86">
        <v>25</v>
      </c>
      <c r="R32" s="90">
        <f t="shared" si="1"/>
        <v>0</v>
      </c>
      <c r="S32" s="90">
        <f t="shared" si="2"/>
        <v>0</v>
      </c>
      <c r="T32" s="90">
        <v>1</v>
      </c>
      <c r="U32" s="90">
        <f t="shared" si="16"/>
        <v>0</v>
      </c>
      <c r="V32" s="91">
        <v>1</v>
      </c>
      <c r="W32" s="78"/>
      <c r="X32" s="92">
        <f t="shared" si="5"/>
        <v>0</v>
      </c>
      <c r="Y32" s="93">
        <f t="shared" si="19"/>
        <v>30</v>
      </c>
      <c r="Z32" s="197"/>
    </row>
    <row r="33" spans="1:25" s="4" customFormat="1" x14ac:dyDescent="0.25">
      <c r="A33" s="102"/>
      <c r="B33" s="103"/>
      <c r="C33" s="104"/>
      <c r="D33" s="104"/>
      <c r="E33" s="104"/>
      <c r="F33" s="104"/>
      <c r="G33" s="104"/>
      <c r="H33" s="80"/>
      <c r="I33" s="104"/>
      <c r="J33" s="104"/>
      <c r="K33" s="104"/>
      <c r="L33" s="104"/>
      <c r="M33" s="105"/>
      <c r="N33" s="78"/>
      <c r="O33" s="169"/>
      <c r="P33" s="170"/>
      <c r="Q33" s="170"/>
      <c r="R33" s="108"/>
      <c r="S33" s="108"/>
      <c r="T33" s="108"/>
      <c r="U33" s="108"/>
      <c r="V33" s="109"/>
      <c r="W33" s="78"/>
      <c r="X33" s="110">
        <f t="shared" si="5"/>
        <v>0</v>
      </c>
      <c r="Y33" s="111">
        <f t="shared" si="19"/>
        <v>0</v>
      </c>
    </row>
    <row r="34" spans="1:25" s="4" customFormat="1" x14ac:dyDescent="0.25">
      <c r="A34" s="112"/>
      <c r="B34" s="113"/>
      <c r="C34" s="114"/>
      <c r="D34" s="114"/>
      <c r="E34" s="114"/>
      <c r="F34" s="114"/>
      <c r="G34" s="114"/>
      <c r="H34" s="90"/>
      <c r="I34" s="114"/>
      <c r="J34" s="114"/>
      <c r="K34" s="114"/>
      <c r="L34" s="114"/>
      <c r="M34" s="115"/>
      <c r="N34" s="78"/>
      <c r="O34" s="171"/>
      <c r="P34" s="172"/>
      <c r="Q34" s="172"/>
      <c r="R34" s="90"/>
      <c r="S34" s="90"/>
      <c r="T34" s="90"/>
      <c r="U34" s="90"/>
      <c r="V34" s="91"/>
      <c r="W34" s="78"/>
      <c r="X34" s="92">
        <f t="shared" si="5"/>
        <v>0</v>
      </c>
      <c r="Y34" s="93">
        <f t="shared" si="19"/>
        <v>0</v>
      </c>
    </row>
    <row r="35" spans="1:25" s="4" customFormat="1" x14ac:dyDescent="0.25">
      <c r="A35" s="118"/>
      <c r="B35" s="119"/>
      <c r="C35" s="120"/>
      <c r="D35" s="120"/>
      <c r="E35" s="120"/>
      <c r="F35" s="120"/>
      <c r="G35" s="120"/>
      <c r="H35" s="121"/>
      <c r="I35" s="120"/>
      <c r="J35" s="120"/>
      <c r="K35" s="120"/>
      <c r="L35" s="120"/>
      <c r="M35" s="122"/>
      <c r="N35" s="78"/>
      <c r="O35" s="173"/>
      <c r="P35" s="174"/>
      <c r="Q35" s="174"/>
      <c r="R35" s="121"/>
      <c r="S35" s="121"/>
      <c r="T35" s="121"/>
      <c r="U35" s="121"/>
      <c r="V35" s="125"/>
      <c r="W35" s="78"/>
      <c r="X35" s="126">
        <f t="shared" si="5"/>
        <v>0</v>
      </c>
      <c r="Y35" s="127">
        <f t="shared" si="19"/>
        <v>0</v>
      </c>
    </row>
    <row r="36" spans="1:25" s="4" customFormat="1" x14ac:dyDescent="0.25">
      <c r="A36" s="175"/>
      <c r="B36" s="175"/>
      <c r="C36" s="175"/>
      <c r="D36" s="175"/>
      <c r="E36" s="175"/>
      <c r="F36" s="175"/>
      <c r="G36" s="175"/>
      <c r="H36" s="176"/>
      <c r="I36" s="78"/>
      <c r="J36" s="78"/>
      <c r="K36" s="78"/>
      <c r="L36" s="78"/>
      <c r="M36" s="78"/>
      <c r="N36" s="78"/>
      <c r="O36" s="78"/>
      <c r="P36" s="78"/>
      <c r="Q36" s="78"/>
      <c r="R36" s="175"/>
      <c r="S36" s="175"/>
      <c r="T36" s="175"/>
      <c r="U36" s="175"/>
      <c r="V36" s="175"/>
      <c r="W36" s="175"/>
      <c r="X36" s="177"/>
      <c r="Y36" s="177"/>
    </row>
  </sheetData>
  <sheetProtection insertRows="0" deleteRows="0"/>
  <dataValidations count="1">
    <dataValidation operator="equal" allowBlank="1" showErrorMessage="1" sqref="B2 B6" xr:uid="{00A60082-00F9-4E85-ABD7-00A800DC00D0}">
      <formula1>0</formula1>
      <formula2>0</formula2>
    </dataValidation>
  </dataValidations>
  <pageMargins left="0.75" right="0.75" top="1" bottom="1.1388888888888899" header="0.51180555555555496" footer="1"/>
  <pageSetup paperSize="8" scale="82" firstPageNumber="0" orientation="landscape" horizontalDpi="300" verticalDpi="300"/>
  <headerFooter>
    <oddFooter>&amp;L&amp;"Arial,Normal"&amp;10Direction des études et de la scolarité&amp;C&amp;"Arial,Normal"&amp;10Direction des Affaires Générales et de l'Aide au Pilotage&amp;R&amp;"Arial,Normal"&amp;10&amp;P/&amp;N   &amp;D</oddFooter>
  </headerFooter>
  <legacyDrawing r:id="rId1"/>
  <extLst>
    <ext xmlns:x14="http://schemas.microsoft.com/office/spreadsheetml/2009/9/main" uri="{CCE6A557-97BC-4b89-ADB6-D9C93CAAB3DF}">
      <x14:dataValidations xmlns:xm="http://schemas.microsoft.com/office/excel/2006/main" count="2">
        <x14:dataValidation type="list" operator="equal" showErrorMessage="1" xr:uid="{00820072-00B3-4F70-9685-00DB00040097}">
          <x14:formula1>
            <xm:f>'Liste Déroulante'!$A$3:$A$4</xm:f>
          </x14:formula1>
          <x14:formula2>
            <xm:f>0</xm:f>
          </x14:formula2>
          <xm:sqref>B29 B31:B36 B23:B25 B27</xm:sqref>
        </x14:dataValidation>
        <x14:dataValidation type="list" operator="equal" allowBlank="1" showErrorMessage="1" xr:uid="{00460096-0004-428D-8D35-008C00710061}">
          <x14:formula1>
            <xm:f>'Liste Déroulante'!$H$3:$H$61</xm:f>
          </x14:formula1>
          <x14:formula2>
            <xm:f>0</xm:f>
          </x14:formula2>
          <xm:sqref>M33:M35 K31:M32 K29:M29 K23:M25 K27:M27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
  <sheetViews>
    <sheetView zoomScale="130" workbookViewId="0">
      <selection activeCell="A12" sqref="A12"/>
    </sheetView>
  </sheetViews>
  <sheetFormatPr baseColWidth="10" defaultColWidth="9.140625" defaultRowHeight="15" x14ac:dyDescent="0.25"/>
  <cols>
    <col min="1" max="1" width="27.140625" customWidth="1"/>
    <col min="3" max="3" width="13.42578125" customWidth="1"/>
    <col min="4" max="4" width="12.28515625" customWidth="1"/>
  </cols>
  <sheetData>
    <row r="1" spans="1:4" x14ac:dyDescent="0.25">
      <c r="A1" s="178" t="s">
        <v>85</v>
      </c>
      <c r="B1" s="179"/>
      <c r="C1" s="179"/>
      <c r="D1" s="179"/>
    </row>
    <row r="2" spans="1:4" x14ac:dyDescent="0.25">
      <c r="A2" s="180" t="s">
        <v>25</v>
      </c>
      <c r="B2" s="179" t="str">
        <f>+'Semestre Impair'!B2</f>
        <v>INFORMATIQUE</v>
      </c>
      <c r="C2" s="179"/>
      <c r="D2" s="179"/>
    </row>
    <row r="3" spans="1:4" x14ac:dyDescent="0.25">
      <c r="A3" s="180" t="s">
        <v>86</v>
      </c>
      <c r="B3" s="179" t="str">
        <f>+'Semestre Impair'!B3</f>
        <v>L3 Pro</v>
      </c>
      <c r="C3" s="179"/>
      <c r="D3" s="179"/>
    </row>
    <row r="4" spans="1:4" x14ac:dyDescent="0.25">
      <c r="A4" s="180" t="s">
        <v>30</v>
      </c>
      <c r="B4" s="179" t="str">
        <f>+'Semestre Impair'!B4</f>
        <v>Mention Informatique</v>
      </c>
      <c r="C4" s="179"/>
      <c r="D4" s="179"/>
    </row>
    <row r="5" spans="1:4" x14ac:dyDescent="0.25">
      <c r="A5" s="180" t="s">
        <v>33</v>
      </c>
      <c r="B5" s="179">
        <f>+'Semestre Impair'!B6</f>
        <v>0</v>
      </c>
      <c r="C5" s="179"/>
      <c r="D5" s="179"/>
    </row>
    <row r="6" spans="1:4" x14ac:dyDescent="0.25">
      <c r="A6" s="180" t="s">
        <v>34</v>
      </c>
      <c r="B6" s="179" t="str">
        <f>+'Semestre Impair'!B7</f>
        <v>Impair</v>
      </c>
      <c r="C6" s="179"/>
      <c r="D6" s="179"/>
    </row>
    <row r="7" spans="1:4" x14ac:dyDescent="0.25">
      <c r="A7" s="180" t="s">
        <v>36</v>
      </c>
      <c r="B7" s="179" t="str">
        <f>+'Semestre Impair'!B8</f>
        <v>P. NOCERA</v>
      </c>
      <c r="C7" s="179"/>
      <c r="D7" s="179"/>
    </row>
    <row r="8" spans="1:4" x14ac:dyDescent="0.25">
      <c r="A8" s="181"/>
      <c r="B8" s="179"/>
      <c r="C8" s="179"/>
      <c r="D8" s="179"/>
    </row>
    <row r="9" spans="1:4" x14ac:dyDescent="0.25">
      <c r="A9" s="179"/>
      <c r="B9" s="182"/>
      <c r="C9" s="179"/>
      <c r="D9" s="179"/>
    </row>
    <row r="10" spans="1:4" x14ac:dyDescent="0.25">
      <c r="A10" s="179"/>
      <c r="B10" s="182"/>
      <c r="C10" s="179"/>
      <c r="D10" s="179"/>
    </row>
    <row r="11" spans="1:4" x14ac:dyDescent="0.25">
      <c r="A11" s="179"/>
      <c r="B11" s="183" t="s">
        <v>87</v>
      </c>
      <c r="C11" s="183" t="s">
        <v>88</v>
      </c>
      <c r="D11" s="183" t="s">
        <v>89</v>
      </c>
    </row>
    <row r="12" spans="1:4" x14ac:dyDescent="0.25">
      <c r="A12" s="183" t="s">
        <v>275</v>
      </c>
      <c r="B12" s="184">
        <f>+'Semestre Impair'!H19</f>
        <v>256</v>
      </c>
      <c r="C12" s="185">
        <f>+'Semestre Pair'!H19</f>
        <v>244</v>
      </c>
      <c r="D12" s="185">
        <f t="shared" ref="D12:D13" si="0">+SUM(B12:C12)</f>
        <v>500</v>
      </c>
    </row>
    <row r="13" spans="1:4" x14ac:dyDescent="0.25">
      <c r="A13" s="183" t="s">
        <v>274</v>
      </c>
      <c r="B13" s="184">
        <f>+'Semestre Impair'!Y19</f>
        <v>230.5</v>
      </c>
      <c r="C13" s="185">
        <f>+'Semestre Pair'!Y19</f>
        <v>259</v>
      </c>
      <c r="D13" s="185">
        <f t="shared" si="0"/>
        <v>489.5</v>
      </c>
    </row>
    <row r="14" spans="1:4" x14ac:dyDescent="0.25">
      <c r="B14" s="184"/>
      <c r="C14" s="184"/>
      <c r="D14" s="184"/>
    </row>
    <row r="15" spans="1:4" x14ac:dyDescent="0.25">
      <c r="B15" s="184"/>
      <c r="C15" s="184"/>
      <c r="D15" s="184"/>
    </row>
  </sheetData>
  <sheetProtection insertRows="0"/>
  <pageMargins left="0.78750000000000009" right="0.78750000000000009" top="1.0249999999999997" bottom="1.0249999999999997" header="0.78750000000000009" footer="0.78750000000000009"/>
  <pageSetup paperSize="9" firstPageNumber="0" orientation="landscape" horizontalDpi="300" verticalDpi="300"/>
  <headerFooter>
    <oddHeader>&amp;C&amp;"Arial,Normal"&amp;10&amp;A</oddHeader>
    <oddFooter>&amp;C&amp;"Arial,Normal"&amp;10Page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J77"/>
  <sheetViews>
    <sheetView topLeftCell="H49" zoomScale="130" workbookViewId="0">
      <selection activeCell="A71" sqref="A71"/>
    </sheetView>
  </sheetViews>
  <sheetFormatPr baseColWidth="10" defaultColWidth="9.140625" defaultRowHeight="15" x14ac:dyDescent="0.25"/>
  <cols>
    <col min="8" max="8" width="192.140625" customWidth="1"/>
  </cols>
  <sheetData>
    <row r="2" spans="1:10" x14ac:dyDescent="0.25">
      <c r="A2" t="s">
        <v>90</v>
      </c>
      <c r="C2" t="s">
        <v>33</v>
      </c>
      <c r="H2" t="s">
        <v>91</v>
      </c>
    </row>
    <row r="3" spans="1:10" ht="15.75" customHeight="1" x14ac:dyDescent="0.25">
      <c r="A3" t="s">
        <v>72</v>
      </c>
      <c r="G3" s="186" t="s">
        <v>92</v>
      </c>
      <c r="H3" s="187" t="s">
        <v>93</v>
      </c>
      <c r="I3" s="200" t="s">
        <v>94</v>
      </c>
      <c r="J3" s="201">
        <v>1</v>
      </c>
    </row>
    <row r="4" spans="1:10" ht="16.5" x14ac:dyDescent="0.25">
      <c r="A4" t="s">
        <v>79</v>
      </c>
      <c r="C4" t="s">
        <v>95</v>
      </c>
      <c r="G4" s="188" t="s">
        <v>96</v>
      </c>
      <c r="H4" s="187" t="s">
        <v>97</v>
      </c>
      <c r="I4" s="200"/>
      <c r="J4" s="200"/>
    </row>
    <row r="5" spans="1:10" ht="16.5" x14ac:dyDescent="0.25">
      <c r="C5" t="s">
        <v>98</v>
      </c>
      <c r="G5" s="188" t="s">
        <v>99</v>
      </c>
      <c r="H5" s="187" t="s">
        <v>100</v>
      </c>
      <c r="I5" s="200"/>
      <c r="J5" s="200"/>
    </row>
    <row r="6" spans="1:10" ht="16.5" x14ac:dyDescent="0.25">
      <c r="C6" t="s">
        <v>29</v>
      </c>
      <c r="G6" s="188" t="s">
        <v>101</v>
      </c>
      <c r="H6" s="187" t="s">
        <v>102</v>
      </c>
      <c r="I6" s="200"/>
      <c r="J6" s="201"/>
    </row>
    <row r="7" spans="1:10" ht="16.5" x14ac:dyDescent="0.25">
      <c r="C7" t="s">
        <v>103</v>
      </c>
      <c r="G7" s="188" t="s">
        <v>104</v>
      </c>
      <c r="H7" s="187" t="s">
        <v>105</v>
      </c>
      <c r="I7" s="200"/>
      <c r="J7" s="200">
        <v>2</v>
      </c>
    </row>
    <row r="8" spans="1:10" ht="16.5" x14ac:dyDescent="0.25">
      <c r="C8" t="s">
        <v>106</v>
      </c>
      <c r="G8" s="188" t="s">
        <v>107</v>
      </c>
      <c r="H8" s="187" t="s">
        <v>108</v>
      </c>
      <c r="I8" s="200"/>
      <c r="J8" s="200"/>
    </row>
    <row r="9" spans="1:10" ht="15.75" customHeight="1" x14ac:dyDescent="0.25">
      <c r="C9" t="s">
        <v>109</v>
      </c>
      <c r="G9" s="188" t="s">
        <v>110</v>
      </c>
      <c r="H9" s="187" t="s">
        <v>111</v>
      </c>
      <c r="I9" s="200" t="s">
        <v>112</v>
      </c>
      <c r="J9" s="200">
        <v>3</v>
      </c>
    </row>
    <row r="10" spans="1:10" ht="16.5" x14ac:dyDescent="0.25">
      <c r="C10" t="s">
        <v>113</v>
      </c>
      <c r="G10" s="188" t="s">
        <v>114</v>
      </c>
      <c r="H10" s="187" t="s">
        <v>115</v>
      </c>
      <c r="I10" s="200"/>
      <c r="J10" s="200"/>
    </row>
    <row r="11" spans="1:10" ht="16.5" x14ac:dyDescent="0.25">
      <c r="C11" t="s">
        <v>116</v>
      </c>
      <c r="G11" s="188" t="s">
        <v>117</v>
      </c>
      <c r="H11" s="187" t="s">
        <v>118</v>
      </c>
      <c r="I11" s="200"/>
      <c r="J11" s="200"/>
    </row>
    <row r="12" spans="1:10" ht="16.5" x14ac:dyDescent="0.25">
      <c r="C12" t="s">
        <v>119</v>
      </c>
      <c r="G12" s="188" t="s">
        <v>120</v>
      </c>
      <c r="H12" s="187" t="s">
        <v>121</v>
      </c>
      <c r="I12" s="200"/>
      <c r="J12" s="200"/>
    </row>
    <row r="13" spans="1:10" ht="16.5" x14ac:dyDescent="0.25">
      <c r="C13" t="s">
        <v>122</v>
      </c>
      <c r="G13" s="188" t="s">
        <v>123</v>
      </c>
      <c r="H13" s="187" t="s">
        <v>124</v>
      </c>
      <c r="I13" s="200"/>
      <c r="J13" s="200"/>
    </row>
    <row r="14" spans="1:10" ht="16.5" x14ac:dyDescent="0.25">
      <c r="C14" t="s">
        <v>125</v>
      </c>
      <c r="G14" s="188" t="s">
        <v>126</v>
      </c>
      <c r="H14" s="187" t="s">
        <v>127</v>
      </c>
      <c r="I14" s="200"/>
      <c r="J14" s="200"/>
    </row>
    <row r="15" spans="1:10" ht="16.5" x14ac:dyDescent="0.25">
      <c r="C15" t="s">
        <v>128</v>
      </c>
      <c r="G15" s="188" t="s">
        <v>129</v>
      </c>
      <c r="H15" s="187" t="s">
        <v>130</v>
      </c>
      <c r="I15" s="200"/>
      <c r="J15" s="200"/>
    </row>
    <row r="16" spans="1:10" ht="16.5" x14ac:dyDescent="0.25">
      <c r="C16" t="s">
        <v>131</v>
      </c>
      <c r="G16" s="188" t="s">
        <v>132</v>
      </c>
      <c r="H16" s="187" t="s">
        <v>133</v>
      </c>
      <c r="I16" s="200"/>
      <c r="J16" s="200"/>
    </row>
    <row r="17" spans="1:10" ht="16.5" x14ac:dyDescent="0.25">
      <c r="C17" t="s">
        <v>134</v>
      </c>
      <c r="G17" s="188" t="s">
        <v>135</v>
      </c>
      <c r="H17" s="187" t="s">
        <v>136</v>
      </c>
      <c r="I17" s="200"/>
      <c r="J17" s="200"/>
    </row>
    <row r="18" spans="1:10" ht="16.5" x14ac:dyDescent="0.25">
      <c r="C18" t="s">
        <v>137</v>
      </c>
      <c r="G18" s="188" t="s">
        <v>138</v>
      </c>
      <c r="H18" s="187" t="s">
        <v>139</v>
      </c>
      <c r="I18" s="200"/>
      <c r="J18" s="200">
        <v>4</v>
      </c>
    </row>
    <row r="19" spans="1:10" ht="16.5" x14ac:dyDescent="0.25">
      <c r="G19" s="188" t="s">
        <v>140</v>
      </c>
      <c r="H19" s="187" t="s">
        <v>141</v>
      </c>
      <c r="I19" s="200"/>
      <c r="J19" s="200"/>
    </row>
    <row r="20" spans="1:10" ht="16.5" x14ac:dyDescent="0.25">
      <c r="A20" t="s">
        <v>142</v>
      </c>
      <c r="G20" s="188" t="s">
        <v>143</v>
      </c>
      <c r="H20" s="187" t="s">
        <v>144</v>
      </c>
      <c r="I20" s="200"/>
      <c r="J20" s="200"/>
    </row>
    <row r="21" spans="1:10" ht="132" x14ac:dyDescent="0.25">
      <c r="A21" s="189" t="s">
        <v>145</v>
      </c>
      <c r="G21" s="188" t="s">
        <v>146</v>
      </c>
      <c r="H21" s="187" t="s">
        <v>147</v>
      </c>
      <c r="I21" s="200"/>
      <c r="J21" s="200"/>
    </row>
    <row r="22" spans="1:10" ht="16.5" x14ac:dyDescent="0.25">
      <c r="A22" s="190" t="s">
        <v>148</v>
      </c>
      <c r="G22" s="188" t="s">
        <v>149</v>
      </c>
      <c r="H22" s="187" t="s">
        <v>150</v>
      </c>
      <c r="I22" s="200"/>
      <c r="J22" s="200"/>
    </row>
    <row r="23" spans="1:10" ht="16.5" x14ac:dyDescent="0.25">
      <c r="A23" s="190" t="s">
        <v>151</v>
      </c>
      <c r="G23" s="188" t="s">
        <v>152</v>
      </c>
      <c r="H23" s="187" t="s">
        <v>153</v>
      </c>
      <c r="I23" s="200"/>
      <c r="J23" s="200"/>
    </row>
    <row r="24" spans="1:10" ht="16.5" x14ac:dyDescent="0.25">
      <c r="A24" s="191" t="s">
        <v>154</v>
      </c>
      <c r="G24" s="188" t="s">
        <v>155</v>
      </c>
      <c r="H24" s="187" t="s">
        <v>156</v>
      </c>
      <c r="I24" s="200"/>
      <c r="J24" s="200"/>
    </row>
    <row r="25" spans="1:10" ht="16.5" x14ac:dyDescent="0.25">
      <c r="A25" s="192" t="s">
        <v>157</v>
      </c>
      <c r="G25" s="188" t="s">
        <v>158</v>
      </c>
      <c r="H25" s="187" t="s">
        <v>159</v>
      </c>
      <c r="I25" s="200"/>
      <c r="J25" s="200"/>
    </row>
    <row r="26" spans="1:10" ht="16.5" x14ac:dyDescent="0.25">
      <c r="A26" s="190" t="s">
        <v>160</v>
      </c>
      <c r="G26" s="188" t="s">
        <v>161</v>
      </c>
      <c r="H26" s="187" t="s">
        <v>162</v>
      </c>
      <c r="I26" s="200"/>
      <c r="J26" s="200"/>
    </row>
    <row r="27" spans="1:10" ht="16.350000000000001" customHeight="1" x14ac:dyDescent="0.25">
      <c r="A27" s="189" t="s">
        <v>163</v>
      </c>
      <c r="G27" s="188" t="s">
        <v>164</v>
      </c>
      <c r="H27" s="187" t="s">
        <v>165</v>
      </c>
      <c r="I27" s="200" t="s">
        <v>166</v>
      </c>
      <c r="J27" s="200">
        <v>5</v>
      </c>
    </row>
    <row r="28" spans="1:10" ht="16.5" x14ac:dyDescent="0.25">
      <c r="A28" s="192" t="s">
        <v>167</v>
      </c>
      <c r="G28" s="188" t="s">
        <v>168</v>
      </c>
      <c r="H28" s="187" t="s">
        <v>169</v>
      </c>
      <c r="I28" s="200"/>
      <c r="J28" s="200"/>
    </row>
    <row r="29" spans="1:10" ht="16.5" x14ac:dyDescent="0.25">
      <c r="A29" s="190" t="s">
        <v>170</v>
      </c>
      <c r="G29" s="188" t="s">
        <v>171</v>
      </c>
      <c r="H29" s="187" t="s">
        <v>172</v>
      </c>
      <c r="I29" s="200"/>
      <c r="J29" s="200"/>
    </row>
    <row r="30" spans="1:10" ht="16.5" x14ac:dyDescent="0.25">
      <c r="A30" s="190" t="s">
        <v>173</v>
      </c>
      <c r="G30" s="188" t="s">
        <v>174</v>
      </c>
      <c r="H30" s="187" t="s">
        <v>175</v>
      </c>
      <c r="I30" s="200"/>
      <c r="J30" s="200">
        <v>6</v>
      </c>
    </row>
    <row r="31" spans="1:10" ht="16.5" x14ac:dyDescent="0.25">
      <c r="A31" s="190" t="s">
        <v>176</v>
      </c>
      <c r="G31" s="188" t="s">
        <v>177</v>
      </c>
      <c r="H31" s="187" t="s">
        <v>178</v>
      </c>
      <c r="I31" s="200"/>
      <c r="J31" s="200"/>
    </row>
    <row r="32" spans="1:10" ht="99" x14ac:dyDescent="0.25">
      <c r="A32" s="189" t="s">
        <v>179</v>
      </c>
      <c r="G32" s="188" t="s">
        <v>180</v>
      </c>
      <c r="H32" s="187" t="s">
        <v>181</v>
      </c>
      <c r="I32" s="200"/>
      <c r="J32" s="200"/>
    </row>
    <row r="33" spans="1:10" ht="16.5" x14ac:dyDescent="0.25">
      <c r="A33" s="190" t="s">
        <v>182</v>
      </c>
      <c r="G33" s="188" t="s">
        <v>183</v>
      </c>
      <c r="H33" s="187" t="s">
        <v>184</v>
      </c>
      <c r="I33" s="200"/>
      <c r="J33" s="200">
        <v>7</v>
      </c>
    </row>
    <row r="34" spans="1:10" ht="33" x14ac:dyDescent="0.25">
      <c r="A34" s="189" t="s">
        <v>185</v>
      </c>
      <c r="G34" s="188" t="s">
        <v>186</v>
      </c>
      <c r="H34" s="187" t="s">
        <v>187</v>
      </c>
      <c r="I34" s="200"/>
      <c r="J34" s="200"/>
    </row>
    <row r="35" spans="1:10" ht="99" x14ac:dyDescent="0.25">
      <c r="A35" s="189" t="s">
        <v>188</v>
      </c>
      <c r="G35" s="188" t="s">
        <v>189</v>
      </c>
      <c r="H35" s="187" t="s">
        <v>190</v>
      </c>
      <c r="I35" s="200"/>
      <c r="J35" s="200"/>
    </row>
    <row r="36" spans="1:10" ht="16.5" x14ac:dyDescent="0.25">
      <c r="A36" s="192" t="s">
        <v>26</v>
      </c>
      <c r="G36" s="188" t="s">
        <v>191</v>
      </c>
      <c r="H36" s="187" t="s">
        <v>192</v>
      </c>
      <c r="I36" s="200"/>
      <c r="J36" s="200">
        <v>8</v>
      </c>
    </row>
    <row r="37" spans="1:10" ht="99" x14ac:dyDescent="0.25">
      <c r="A37" s="191" t="s">
        <v>193</v>
      </c>
      <c r="G37" s="188" t="s">
        <v>194</v>
      </c>
      <c r="H37" s="187" t="s">
        <v>195</v>
      </c>
      <c r="I37" s="200"/>
      <c r="J37" s="200"/>
    </row>
    <row r="38" spans="1:10" ht="165" x14ac:dyDescent="0.25">
      <c r="A38" s="191" t="s">
        <v>196</v>
      </c>
      <c r="G38" s="188" t="s">
        <v>197</v>
      </c>
      <c r="H38" s="187" t="s">
        <v>198</v>
      </c>
      <c r="I38" s="200"/>
      <c r="J38" s="200"/>
    </row>
    <row r="39" spans="1:10" ht="16.5" x14ac:dyDescent="0.25">
      <c r="A39" s="191" t="s">
        <v>199</v>
      </c>
      <c r="G39" s="188" t="s">
        <v>200</v>
      </c>
      <c r="H39" s="187" t="s">
        <v>201</v>
      </c>
      <c r="I39" s="200"/>
      <c r="J39" s="200"/>
    </row>
    <row r="40" spans="1:10" ht="16.5" x14ac:dyDescent="0.25">
      <c r="A40" s="192" t="s">
        <v>202</v>
      </c>
      <c r="G40" s="188" t="s">
        <v>203</v>
      </c>
      <c r="H40" s="187" t="s">
        <v>204</v>
      </c>
      <c r="I40" s="200"/>
      <c r="J40" s="200">
        <v>9</v>
      </c>
    </row>
    <row r="41" spans="1:10" ht="16.5" x14ac:dyDescent="0.25">
      <c r="A41" s="190" t="s">
        <v>205</v>
      </c>
      <c r="G41" s="188" t="s">
        <v>206</v>
      </c>
      <c r="H41" s="187" t="s">
        <v>207</v>
      </c>
      <c r="I41" s="200"/>
      <c r="J41" s="200"/>
    </row>
    <row r="42" spans="1:10" ht="49.5" x14ac:dyDescent="0.25">
      <c r="A42" s="191" t="s">
        <v>208</v>
      </c>
      <c r="G42" s="188" t="s">
        <v>209</v>
      </c>
      <c r="H42" s="187" t="s">
        <v>210</v>
      </c>
      <c r="I42" s="200"/>
      <c r="J42" s="200"/>
    </row>
    <row r="43" spans="1:10" ht="16.5" x14ac:dyDescent="0.25">
      <c r="A43" s="192" t="s">
        <v>211</v>
      </c>
      <c r="G43" s="188" t="s">
        <v>212</v>
      </c>
      <c r="H43" s="187" t="s">
        <v>213</v>
      </c>
      <c r="I43" s="200"/>
      <c r="J43" s="200"/>
    </row>
    <row r="44" spans="1:10" ht="16.5" x14ac:dyDescent="0.25">
      <c r="A44" s="190" t="s">
        <v>214</v>
      </c>
      <c r="G44" s="188" t="s">
        <v>215</v>
      </c>
      <c r="H44" s="187" t="s">
        <v>216</v>
      </c>
      <c r="I44" s="200"/>
      <c r="J44" s="200">
        <v>10</v>
      </c>
    </row>
    <row r="45" spans="1:10" ht="16.5" x14ac:dyDescent="0.25">
      <c r="A45" s="190" t="s">
        <v>217</v>
      </c>
      <c r="G45" s="188" t="s">
        <v>218</v>
      </c>
      <c r="H45" s="187" t="s">
        <v>219</v>
      </c>
      <c r="I45" s="200"/>
      <c r="J45" s="200"/>
    </row>
    <row r="46" spans="1:10" ht="16.5" x14ac:dyDescent="0.25">
      <c r="A46" s="190" t="s">
        <v>220</v>
      </c>
      <c r="G46" s="188" t="s">
        <v>221</v>
      </c>
      <c r="H46" s="187" t="s">
        <v>222</v>
      </c>
      <c r="I46" s="200"/>
      <c r="J46" s="200"/>
    </row>
    <row r="47" spans="1:10" ht="198" x14ac:dyDescent="0.25">
      <c r="A47" s="191" t="s">
        <v>223</v>
      </c>
      <c r="G47" s="188" t="s">
        <v>224</v>
      </c>
      <c r="H47" s="187" t="s">
        <v>225</v>
      </c>
      <c r="I47" s="200"/>
      <c r="J47" s="200"/>
    </row>
    <row r="48" spans="1:10" ht="16.5" x14ac:dyDescent="0.25">
      <c r="A48" s="190" t="s">
        <v>226</v>
      </c>
      <c r="G48" s="188" t="s">
        <v>227</v>
      </c>
      <c r="H48" s="187" t="s">
        <v>228</v>
      </c>
      <c r="I48" s="200"/>
      <c r="J48" s="200"/>
    </row>
    <row r="49" spans="1:10" ht="33" x14ac:dyDescent="0.25">
      <c r="A49" s="191" t="s">
        <v>229</v>
      </c>
      <c r="G49" s="188" t="s">
        <v>230</v>
      </c>
      <c r="H49" s="187" t="s">
        <v>231</v>
      </c>
      <c r="I49" s="200"/>
      <c r="J49" s="200"/>
    </row>
    <row r="50" spans="1:10" ht="15.75" customHeight="1" x14ac:dyDescent="0.25">
      <c r="A50" s="192" t="s">
        <v>232</v>
      </c>
      <c r="G50" s="188" t="s">
        <v>233</v>
      </c>
      <c r="H50" s="187" t="s">
        <v>234</v>
      </c>
      <c r="I50" s="200" t="s">
        <v>235</v>
      </c>
      <c r="J50" s="200">
        <v>12</v>
      </c>
    </row>
    <row r="51" spans="1:10" ht="16.5" x14ac:dyDescent="0.25">
      <c r="A51" s="192" t="s">
        <v>236</v>
      </c>
      <c r="G51" s="188" t="s">
        <v>237</v>
      </c>
      <c r="H51" s="187" t="s">
        <v>238</v>
      </c>
      <c r="I51" s="200"/>
      <c r="J51" s="200"/>
    </row>
    <row r="52" spans="1:10" ht="16.5" x14ac:dyDescent="0.25">
      <c r="A52" s="190" t="s">
        <v>239</v>
      </c>
      <c r="G52" s="188" t="s">
        <v>240</v>
      </c>
      <c r="H52" s="187" t="s">
        <v>241</v>
      </c>
      <c r="I52" s="200"/>
      <c r="J52" s="200"/>
    </row>
    <row r="53" spans="1:10" ht="16.5" x14ac:dyDescent="0.25">
      <c r="A53" s="190" t="s">
        <v>242</v>
      </c>
      <c r="G53" s="188" t="s">
        <v>243</v>
      </c>
      <c r="H53" s="187" t="s">
        <v>244</v>
      </c>
      <c r="I53" s="200"/>
      <c r="J53" s="200"/>
    </row>
    <row r="54" spans="1:10" ht="66" x14ac:dyDescent="0.25">
      <c r="A54" s="189" t="s">
        <v>245</v>
      </c>
      <c r="G54" s="188" t="s">
        <v>246</v>
      </c>
      <c r="H54" s="187" t="s">
        <v>247</v>
      </c>
      <c r="I54" s="200"/>
      <c r="J54" s="200"/>
    </row>
    <row r="55" spans="1:10" ht="56.85" customHeight="1" x14ac:dyDescent="0.25">
      <c r="A55" s="191" t="s">
        <v>248</v>
      </c>
      <c r="G55" s="188" t="s">
        <v>249</v>
      </c>
      <c r="H55" s="187" t="s">
        <v>250</v>
      </c>
      <c r="I55" s="200" t="s">
        <v>251</v>
      </c>
      <c r="J55" s="200" t="s">
        <v>251</v>
      </c>
    </row>
    <row r="56" spans="1:10" ht="16.5" x14ac:dyDescent="0.25">
      <c r="A56" s="190" t="s">
        <v>252</v>
      </c>
      <c r="G56" s="188" t="s">
        <v>253</v>
      </c>
      <c r="H56" s="187" t="s">
        <v>254</v>
      </c>
      <c r="I56" s="200"/>
      <c r="J56" s="200"/>
    </row>
    <row r="57" spans="1:10" ht="15.75" customHeight="1" x14ac:dyDescent="0.25">
      <c r="A57" s="190" t="s">
        <v>255</v>
      </c>
      <c r="G57" s="188" t="s">
        <v>256</v>
      </c>
      <c r="H57" s="187" t="s">
        <v>257</v>
      </c>
      <c r="I57" s="200" t="s">
        <v>258</v>
      </c>
      <c r="J57" s="200" t="s">
        <v>259</v>
      </c>
    </row>
    <row r="58" spans="1:10" ht="16.5" x14ac:dyDescent="0.25">
      <c r="A58" s="190" t="s">
        <v>260</v>
      </c>
      <c r="G58" s="188" t="s">
        <v>261</v>
      </c>
      <c r="H58" s="187" t="s">
        <v>262</v>
      </c>
      <c r="I58" s="200"/>
      <c r="J58" s="200"/>
    </row>
    <row r="59" spans="1:10" ht="82.5" x14ac:dyDescent="0.25">
      <c r="A59" s="191" t="s">
        <v>263</v>
      </c>
      <c r="G59" s="188" t="s">
        <v>264</v>
      </c>
      <c r="H59" s="187" t="s">
        <v>265</v>
      </c>
      <c r="I59" s="200"/>
      <c r="J59" s="200"/>
    </row>
    <row r="60" spans="1:10" ht="15.75" customHeight="1" x14ac:dyDescent="0.25">
      <c r="A60" s="190" t="s">
        <v>266</v>
      </c>
      <c r="G60" s="188" t="s">
        <v>267</v>
      </c>
      <c r="H60" s="187" t="s">
        <v>268</v>
      </c>
      <c r="I60" s="200"/>
      <c r="J60" s="200" t="s">
        <v>269</v>
      </c>
    </row>
    <row r="61" spans="1:10" ht="16.5" x14ac:dyDescent="0.25">
      <c r="A61" s="190" t="s">
        <v>270</v>
      </c>
      <c r="G61" s="193" t="s">
        <v>271</v>
      </c>
      <c r="H61" s="187" t="s">
        <v>272</v>
      </c>
      <c r="I61" s="200"/>
      <c r="J61" s="200"/>
    </row>
    <row r="62" spans="1:10" ht="16.5" x14ac:dyDescent="0.25">
      <c r="A62" s="190" t="s">
        <v>273</v>
      </c>
    </row>
    <row r="63" spans="1:10" ht="16.5" x14ac:dyDescent="0.25">
      <c r="A63" s="190"/>
    </row>
    <row r="64" spans="1:10" ht="16.5" x14ac:dyDescent="0.25">
      <c r="A64" s="190"/>
    </row>
    <row r="65" spans="1:1" ht="16.5" x14ac:dyDescent="0.25">
      <c r="A65" s="191"/>
    </row>
    <row r="66" spans="1:1" ht="16.5" x14ac:dyDescent="0.25">
      <c r="A66" s="190"/>
    </row>
    <row r="67" spans="1:1" ht="16.5" x14ac:dyDescent="0.25">
      <c r="A67" s="192"/>
    </row>
    <row r="68" spans="1:1" ht="16.5" x14ac:dyDescent="0.25">
      <c r="A68" s="190"/>
    </row>
    <row r="69" spans="1:1" ht="16.5" x14ac:dyDescent="0.25">
      <c r="A69" s="191"/>
    </row>
    <row r="70" spans="1:1" ht="16.5" x14ac:dyDescent="0.25">
      <c r="A70" s="189"/>
    </row>
    <row r="71" spans="1:1" ht="16.5" x14ac:dyDescent="0.25">
      <c r="A71" s="192"/>
    </row>
    <row r="72" spans="1:1" ht="16.5" x14ac:dyDescent="0.25">
      <c r="A72" s="192"/>
    </row>
    <row r="73" spans="1:1" ht="16.5" x14ac:dyDescent="0.25">
      <c r="A73" s="194"/>
    </row>
    <row r="74" spans="1:1" ht="16.5" x14ac:dyDescent="0.25">
      <c r="A74" s="194"/>
    </row>
    <row r="75" spans="1:1" ht="16.5" x14ac:dyDescent="0.25">
      <c r="A75" s="194"/>
    </row>
    <row r="76" spans="1:1" ht="16.5" x14ac:dyDescent="0.25">
      <c r="A76" s="195"/>
    </row>
    <row r="77" spans="1:1" ht="16.5" x14ac:dyDescent="0.25">
      <c r="A77" s="195"/>
    </row>
  </sheetData>
  <mergeCells count="20">
    <mergeCell ref="I3:I8"/>
    <mergeCell ref="J3:J6"/>
    <mergeCell ref="J7:J8"/>
    <mergeCell ref="I9:I26"/>
    <mergeCell ref="J9:J17"/>
    <mergeCell ref="J18:J26"/>
    <mergeCell ref="I27:I49"/>
    <mergeCell ref="J27:J29"/>
    <mergeCell ref="J30:J32"/>
    <mergeCell ref="J33:J35"/>
    <mergeCell ref="J36:J39"/>
    <mergeCell ref="J40:J43"/>
    <mergeCell ref="J44:J49"/>
    <mergeCell ref="I50:I54"/>
    <mergeCell ref="J50:J54"/>
    <mergeCell ref="I55:I56"/>
    <mergeCell ref="J55:J56"/>
    <mergeCell ref="I57:I61"/>
    <mergeCell ref="J57:J59"/>
    <mergeCell ref="J60:J61"/>
  </mergeCells>
  <pageMargins left="0.78750000000000009" right="0.78750000000000009" top="1.0249999999999997" bottom="1.0249999999999997" header="0.78750000000000009" footer="0.78750000000000009"/>
  <pageSetup paperSize="9" firstPageNumber="0" orientation="landscape" horizontalDpi="300" verticalDpi="300"/>
  <headerFooter>
    <oddHeader>&amp;C&amp;"Arial,Normal"&amp;10&amp;A</oddHeader>
    <oddFooter>&amp;C&amp;"Arial,Normal"&amp;10Page &amp;P</oddFooter>
  </headerFooter>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Semestre Impair</vt:lpstr>
      <vt:lpstr>Semestre Pair</vt:lpstr>
      <vt:lpstr>Total</vt:lpstr>
      <vt:lpstr>Liste Déroulante</vt:lpstr>
      <vt:lpstr>'Semestre Impair'!Zone_d_impression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viauxc</dc:creator>
  <dc:description/>
  <cp:lastModifiedBy>Utilisateur Windows</cp:lastModifiedBy>
  <cp:revision>82</cp:revision>
  <dcterms:created xsi:type="dcterms:W3CDTF">2022-12-05T14:23:19Z</dcterms:created>
  <dcterms:modified xsi:type="dcterms:W3CDTF">2025-03-03T10:15:37Z</dcterms:modified>
  <dc:language>fr-FR</dc:language>
</cp:coreProperties>
</file>